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40" windowWidth="20730" windowHeight="11640" tabRatio="759"/>
  </bookViews>
  <sheets>
    <sheet name="общие сведения" sheetId="48" r:id="rId1"/>
    <sheet name="5.34_СБР_Свод по субъектам" sheetId="62" r:id="rId2"/>
  </sheets>
  <definedNames>
    <definedName name="_xlnm._FilterDatabase" localSheetId="1" hidden="1">'5.34_СБР_Свод по субъектам'!$A$7:$AB$63</definedName>
    <definedName name="_xlnm.Print_Area" localSheetId="1">'5.34_СБР_Свод по субъектам'!$A$1:$Q$22</definedName>
    <definedName name="_xlnm.Print_Area" localSheetId="0">'общие сведения'!$A$1:$N$284</definedName>
  </definedNames>
  <calcPr calcId="145621"/>
</workbook>
</file>

<file path=xl/calcChain.xml><?xml version="1.0" encoding="utf-8"?>
<calcChain xmlns="http://schemas.openxmlformats.org/spreadsheetml/2006/main">
  <c r="G282" i="48" l="1"/>
  <c r="G281" i="48"/>
  <c r="G280" i="48"/>
  <c r="G279" i="48"/>
  <c r="G278" i="48"/>
  <c r="G277" i="48"/>
  <c r="G276" i="48"/>
  <c r="G275" i="48"/>
  <c r="G274" i="48"/>
  <c r="F262" i="48" l="1"/>
  <c r="F263" i="48"/>
  <c r="F264" i="48"/>
  <c r="F265" i="48"/>
  <c r="F266" i="48"/>
  <c r="F261" i="48"/>
  <c r="F251" i="48"/>
  <c r="F252" i="48"/>
  <c r="F253" i="48"/>
  <c r="F254" i="48"/>
  <c r="F255" i="48"/>
  <c r="F256" i="48"/>
  <c r="F257" i="48"/>
  <c r="F258" i="48"/>
  <c r="F259" i="48"/>
  <c r="F260" i="48"/>
  <c r="F250" i="48"/>
  <c r="F249" i="48"/>
  <c r="F230" i="48"/>
  <c r="F231" i="48"/>
  <c r="F232" i="48"/>
  <c r="F233" i="48"/>
  <c r="F234" i="48"/>
  <c r="F235" i="48"/>
  <c r="F236" i="48"/>
  <c r="F237" i="48"/>
  <c r="F238" i="48"/>
  <c r="F239" i="48"/>
  <c r="F240" i="48"/>
  <c r="F241" i="48"/>
  <c r="F242" i="48"/>
  <c r="F243" i="48"/>
  <c r="F244" i="48"/>
  <c r="F245" i="48"/>
  <c r="F246" i="48"/>
  <c r="F247" i="48"/>
  <c r="F248" i="48"/>
  <c r="F229" i="48"/>
  <c r="G237" i="48"/>
  <c r="F222" i="48"/>
  <c r="F223" i="48"/>
  <c r="F224" i="48"/>
  <c r="F225" i="48"/>
  <c r="F226" i="48"/>
  <c r="F227" i="48"/>
  <c r="F228" i="48"/>
  <c r="F221" i="48"/>
  <c r="F220" i="48"/>
  <c r="F219" i="48"/>
  <c r="F207" i="48"/>
  <c r="F208" i="48"/>
  <c r="F209" i="48"/>
  <c r="F210" i="48"/>
  <c r="F211" i="48"/>
  <c r="F212" i="48"/>
  <c r="F213" i="48"/>
  <c r="F214" i="48"/>
  <c r="F215" i="48"/>
  <c r="F216" i="48"/>
  <c r="F217" i="48"/>
  <c r="F218" i="48"/>
  <c r="F206" i="48"/>
  <c r="F205" i="48"/>
  <c r="F201" i="48"/>
  <c r="F202" i="48"/>
  <c r="F203" i="48"/>
  <c r="F204" i="48"/>
  <c r="F200" i="48"/>
  <c r="F184" i="48"/>
  <c r="F185" i="48"/>
  <c r="F186" i="48"/>
  <c r="F187" i="48"/>
  <c r="F188" i="48"/>
  <c r="F189" i="48"/>
  <c r="F190" i="48"/>
  <c r="F191" i="48"/>
  <c r="F192" i="48"/>
  <c r="F193" i="48"/>
  <c r="F194" i="48"/>
  <c r="F195" i="48"/>
  <c r="F196" i="48"/>
  <c r="F197" i="48"/>
  <c r="F198" i="48"/>
  <c r="F199" i="48"/>
  <c r="F183" i="48"/>
  <c r="F175" i="48"/>
  <c r="F176" i="48"/>
  <c r="F177" i="48"/>
  <c r="F178" i="48"/>
  <c r="F179" i="48"/>
  <c r="F180" i="48"/>
  <c r="F181" i="48"/>
  <c r="F182" i="48"/>
  <c r="F174" i="48"/>
  <c r="F166" i="48"/>
  <c r="F167" i="48"/>
  <c r="F168" i="48"/>
  <c r="F169" i="48"/>
  <c r="F170" i="48"/>
  <c r="F171" i="48"/>
  <c r="F172" i="48"/>
  <c r="F173" i="48"/>
  <c r="F165" i="48"/>
  <c r="F164" i="48"/>
  <c r="F163" i="48"/>
  <c r="F162" i="48"/>
  <c r="F161" i="48"/>
  <c r="F160" i="48"/>
  <c r="F159" i="48"/>
  <c r="F158" i="48"/>
  <c r="F157" i="48"/>
  <c r="F156" i="48"/>
  <c r="F127" i="48"/>
  <c r="F128" i="48"/>
  <c r="F129" i="48"/>
  <c r="F130" i="48"/>
  <c r="F131" i="48"/>
  <c r="F132" i="48"/>
  <c r="F133" i="48"/>
  <c r="F134" i="48"/>
  <c r="F135" i="48"/>
  <c r="F136" i="48"/>
  <c r="F137" i="48"/>
  <c r="F138" i="48"/>
  <c r="F139" i="48"/>
  <c r="F140" i="48"/>
  <c r="F141" i="48"/>
  <c r="F142" i="48"/>
  <c r="F143" i="48"/>
  <c r="F144" i="48"/>
  <c r="F145" i="48"/>
  <c r="F146" i="48"/>
  <c r="F147" i="48"/>
  <c r="F148" i="48"/>
  <c r="F149" i="48"/>
  <c r="F150" i="48"/>
  <c r="F151" i="48"/>
  <c r="F152" i="48"/>
  <c r="F153" i="48"/>
  <c r="F154" i="48"/>
  <c r="F155" i="48"/>
  <c r="F126" i="48"/>
  <c r="F119" i="48"/>
  <c r="F120" i="48"/>
  <c r="F121" i="48"/>
  <c r="F122" i="48"/>
  <c r="F123" i="48"/>
  <c r="F124" i="48"/>
  <c r="F125" i="48"/>
  <c r="F118" i="48"/>
  <c r="F117" i="48"/>
  <c r="F116" i="48"/>
  <c r="F115" i="48"/>
  <c r="F112" i="48"/>
  <c r="F113" i="48"/>
  <c r="F114" i="48"/>
  <c r="F111" i="48"/>
  <c r="F109" i="48"/>
  <c r="F110" i="48"/>
  <c r="F108" i="48"/>
  <c r="F107" i="48"/>
  <c r="F106" i="48"/>
  <c r="F98" i="48"/>
  <c r="F99" i="48"/>
  <c r="F100" i="48"/>
  <c r="F101" i="48"/>
  <c r="F102" i="48"/>
  <c r="F103" i="48"/>
  <c r="F104" i="48"/>
  <c r="F105" i="48"/>
  <c r="F97" i="48"/>
  <c r="F96" i="48"/>
  <c r="F95" i="48"/>
  <c r="F93" i="48"/>
  <c r="F94" i="48"/>
  <c r="F92" i="48"/>
  <c r="F91" i="48"/>
  <c r="F88" i="48"/>
  <c r="F89" i="48"/>
  <c r="F90" i="48"/>
  <c r="F87" i="48"/>
  <c r="H86" i="48"/>
  <c r="F86" i="48"/>
  <c r="H85" i="48"/>
  <c r="F85" i="48"/>
  <c r="H83" i="48"/>
  <c r="F83" i="48"/>
  <c r="F84" i="48"/>
  <c r="F82" i="48"/>
  <c r="H80" i="48" l="1"/>
  <c r="F79" i="48"/>
  <c r="F80" i="48"/>
  <c r="F81" i="48"/>
  <c r="F78" i="48"/>
  <c r="H76" i="48"/>
  <c r="H75" i="48"/>
  <c r="H74" i="48"/>
  <c r="H73" i="48"/>
  <c r="H72" i="48"/>
  <c r="H71" i="48"/>
  <c r="H70" i="48"/>
  <c r="F73" i="48"/>
  <c r="F74" i="48"/>
  <c r="F75" i="48"/>
  <c r="F76" i="48"/>
  <c r="F77" i="48"/>
  <c r="F71" i="48"/>
  <c r="F72" i="48"/>
  <c r="F70" i="48"/>
  <c r="H69" i="48"/>
  <c r="H68" i="48"/>
  <c r="H67" i="48"/>
  <c r="F69" i="48"/>
  <c r="F68" i="48"/>
  <c r="F67" i="48"/>
  <c r="F66" i="48"/>
  <c r="H53" i="48"/>
  <c r="H52" i="48"/>
  <c r="H44" i="48"/>
  <c r="F44" i="48"/>
  <c r="F45" i="48"/>
  <c r="F46" i="48"/>
  <c r="F47" i="48"/>
  <c r="F48" i="48"/>
  <c r="F49" i="48"/>
  <c r="F50" i="48"/>
  <c r="F51" i="48"/>
  <c r="F52" i="48"/>
  <c r="F53" i="48"/>
  <c r="F54" i="48"/>
  <c r="F55" i="48"/>
  <c r="F56" i="48"/>
  <c r="F57" i="48"/>
  <c r="F58" i="48"/>
  <c r="F59" i="48"/>
  <c r="F60" i="48"/>
  <c r="F61" i="48"/>
  <c r="F62" i="48"/>
  <c r="F63" i="48"/>
  <c r="F64" i="48"/>
  <c r="F65" i="48"/>
  <c r="F43" i="48"/>
  <c r="F42" i="48"/>
  <c r="G62" i="48"/>
  <c r="G61" i="48"/>
  <c r="G60" i="48"/>
  <c r="G59" i="48"/>
  <c r="G58" i="48"/>
  <c r="G57" i="48"/>
  <c r="G56" i="48"/>
  <c r="G55" i="48"/>
  <c r="G51" i="48"/>
  <c r="G50" i="48"/>
  <c r="G49" i="48"/>
  <c r="G48" i="48"/>
  <c r="G47" i="48"/>
  <c r="G46" i="48"/>
  <c r="G45" i="48"/>
  <c r="G44" i="48"/>
  <c r="G42" i="48"/>
  <c r="H40" i="48"/>
  <c r="H39" i="48"/>
  <c r="G40" i="48"/>
  <c r="G39" i="48"/>
  <c r="F41" i="48"/>
  <c r="F40" i="48"/>
  <c r="F39" i="48"/>
  <c r="H36" i="48"/>
  <c r="H31" i="48"/>
  <c r="H30" i="48"/>
  <c r="G34" i="48"/>
  <c r="G33" i="48"/>
  <c r="G32" i="48"/>
  <c r="G31" i="48"/>
  <c r="G30" i="48"/>
  <c r="F38" i="48"/>
  <c r="F37" i="48"/>
  <c r="F36" i="48"/>
  <c r="F35" i="48"/>
  <c r="F34" i="48"/>
  <c r="F33" i="48"/>
  <c r="F32" i="48"/>
  <c r="F31" i="48"/>
  <c r="F30" i="48"/>
  <c r="H29" i="48" l="1"/>
  <c r="H28" i="48"/>
  <c r="H27" i="48"/>
  <c r="H26" i="48"/>
  <c r="G29" i="48"/>
  <c r="G28" i="48"/>
  <c r="G27" i="48"/>
  <c r="G26" i="48"/>
  <c r="F29" i="48"/>
  <c r="F28" i="48"/>
  <c r="F27" i="48"/>
  <c r="F26" i="48"/>
</calcChain>
</file>

<file path=xl/sharedStrings.xml><?xml version="1.0" encoding="utf-8"?>
<sst xmlns="http://schemas.openxmlformats.org/spreadsheetml/2006/main" count="2847" uniqueCount="869">
  <si>
    <t>Сводная бюджетная роспись составляется на основе ведомственной структуры расходов бюджета Санкт-Петербурга на очередной финансовый год и плановый период с детализацией по главным распорядителям средств бюджета, разделам, подразделам, целевым статьям, группам, подгруппам и элементам видов расходов классификации расходов бюджетов. В сводную бюджетную роспись включаются бюджетные ассигнования по источникам финансирования дефицита бюджета Санкт-Петербурга, кроме операций по управлению остатками средств на едином счете бюджета, с детализацией по видам источников финансирования дефицита бюджета Санкт-Петербурга, в соответствии с бюджетным законодательством. В сводной бюджетной росписи для организации исполнения бюджета осуществляется детализация расходов бюджета в аналитических целях по кодам классификации операций сектора государственного управления</t>
  </si>
  <si>
    <t>ПРИКАЗ ДЕПАРТАМЕНТА ФИНАНСОВ ГОРОДА МОСКВЫ от 31 декабря 2013 г. N 300
 "О ПОРЯДКЕ СОСТАВЛЕНИЯ И ВЕДЕНИЯ СВОДНОЙ БЮДЖЕТНОЙ РОСПИСИ
БЮДЖЕТА ГОРОДА МОСКВЫ И ПОРЯДКЕ СОСТАВЛЕНИЯ И ВЕДЕНИЯ
БЮДЖЕТНЫХ РОСПИСЕЙ ГЛАВНЫХ РАСПОРЯДИТЕЛЕЙ СРЕДСТВ БЮДЖЕТА
ГОРОДА МОСКВЫ
"</t>
  </si>
  <si>
    <t>г.Москва</t>
  </si>
  <si>
    <t>ЦСР (государственных программ города Москвы и непрограммных направлений деятельности органов государственной власти города Москвы)</t>
  </si>
  <si>
    <t>Классификация источников финансирования дефицита бюджета</t>
  </si>
  <si>
    <t xml:space="preserve">Сводная бюджетная роспись составляется без поквартальной разбивки в тыс. рублей с одним знаком после запятой и включает в себя:
3.1. Бюджетные ассигнования по:
- расходам бюджета города Москвы в разрезе кодов классификации расходов бюджетов - кодов главных распорядителей бюджетных средств (далее - главные распорядители), целевых статей расходов (государственных программ города Москвы и непрограммных направлений деятельности органов государственной власти города Москвы), разделов, подразделов, групп, подгрупп и элементов видов расходов;
- расходам бюджета города Москвы, осуществляемым за счет средств межбюджетных трансфертов, предоставляемых бюджету города Москвы из федерального бюджета в разрезе кодов главных распорядителей, целевых статей расходов (государственных программ Российской Федерации и непрограммных направлений деятельности органов государственной власти города Москвы), разделов, подразделов, групп, подгрупп и элементов видов расходов.
3.2. Бюджетные ассигнования по источникам финансирования дефицита бюджета города Москвы в разрезе кодов главных администраторов источников финансирования дефицита бюджета города Москвы (далее - главные администраторы источников) и классификации источников финансирования дефицита бюджета города Москвы, за исключением операций по управлению остатками средств на счетах бюджета.
</t>
  </si>
  <si>
    <t xml:space="preserve">ПРИКАЗ МИНИСТЕРСТВО ФИНАНСОВ РЕСПУБЛИКИ КРЫМ
от 25 декабря 2015 г. N 365 "ОБ УТВЕРЖДЕНИИ ПОРЯДКА СОСТАВЛЕНИЯ И ВЕДЕНИЯ СВОДНОЙ
БЮДЖЕТНОЙ РОСПИСИ БЮДЖЕТА РЕСПУБЛИКИ КРЫМ И БЮДЖЕТНЫХ
РОСПИСЕЙ ГЛАВНЫХ РАСПОРЯДИТЕЛЕЙ БЮДЖЕТНЫХ СРЕДСТВ, ГЛАВНЫХ
АДМИНИСТРАТОРОВ ИСТОЧНИКОВ"
</t>
  </si>
  <si>
    <t>Республика Крым</t>
  </si>
  <si>
    <t>На очередной финансовый год</t>
  </si>
  <si>
    <t>Код ГРБС</t>
  </si>
  <si>
    <t>Код группы и подгруппы вида расходов</t>
  </si>
  <si>
    <t>руб.</t>
  </si>
  <si>
    <t xml:space="preserve">СБР составляется в рублях с копейками и включает в себя:
- бюджетные ассигнования по расходам бюджета Республики Крым в разрезе кодов классификации расходов бюджетов - кодов главных распорядителей бюджетных средств (далее - ГРБС), разделов, подразделов, целевых статей, групп, подгрупп видов расходов;
- бюджетные ассигнования по источникам финансирования дефицита бюджета Республики Крым, в части выбытия средств бюджета Республики Крым, в разрезе кодов главных администраторов источников финансирования дефицита бюджета Республики Крым (далее - ГАИФ) и классификации источников финансирования дефицита бюджета Республики Крым, кроме операций по управлению остатками средств на счетах бюджета
</t>
  </si>
  <si>
    <t xml:space="preserve">Приказ комитета финансов Ленинградской области от 24.11.2010 N 18-02/01-02-181 (ред. от 27.12.2016) "Об утверждении Порядка составления и ведения сводной бюджетной росписи областного бюджета Ленинградской области, бюджетной росписи главных распорядителей, главных администраторов источников финансирования дефицита областного бюджета Ленинградской области"
</t>
  </si>
  <si>
    <t>Ленинградская область</t>
  </si>
  <si>
    <t>Наименование кода</t>
  </si>
  <si>
    <t>Код вида расхода
(группа и подгруппа)</t>
  </si>
  <si>
    <t>Код ( кодов главных администраторов источников внутреннего финансирования дефицита областного бюджета по кодам классификации источников внутреннего финансирования дефицита: группам, подгруппам, статьям, видам)</t>
  </si>
  <si>
    <t>Сводная роспись по расходам областного бюджета на очередной финансовый год и плановый период составляется комитетом финансов Ленинградской области (далее - комитет финансов) в разрезе главных распорядителей: по коду главного распорядителя, по разделам, подразделам, целевым статьям (государственным программам Ленинградской области и непрограммным направлениям деятельности), группам и подгруппам видов расходов классификации расходов бюджетов 
 Сводная роспись по источникам внутреннего финансирования дефицита областного бюджета на очередной финансовый год и плановый период составляется комитетом финансов в разрезе кодов главных администраторов источников внутреннего финансирования дефицита областного бюджета по кодам классификации источников внутреннего финансирования дефицита: группам, подгруппам, статьям, видам, кроме операций по управлению остатками средств на едином счете областного бюджета Ленинградской области.</t>
  </si>
  <si>
    <t xml:space="preserve">Приказ Министерства финансов РА от 16.12.2011 N 196-А (ред. от 16.01.2017) "Об утверждении Порядка составления и ведения сводной бюджетной росписи республиканского бюджета Республики Адыгея и бюджетных росписей главных распорядителей средств (главных администраторов источников внутреннего финансирования дефицита) республиканского бюджета Республики Адыгея"
</t>
  </si>
  <si>
    <t>Республика Адыгея</t>
  </si>
  <si>
    <t xml:space="preserve">Наименование показателя
</t>
  </si>
  <si>
    <t>дополнительная классификация (по кодам аналитического учета (КОСГУ)
)</t>
  </si>
  <si>
    <t xml:space="preserve">Код главного администратора источников внутреннего финансирования дефицита республиканского бюджета
</t>
  </si>
  <si>
    <t xml:space="preserve">Код источника внутреннего финансирования дефицита республиканского бюджета
</t>
  </si>
  <si>
    <t xml:space="preserve">Сводная роспись включает в себя:
1.1.1. Роспись расходов республиканского бюджета, состоящую из:
- росписи расходов республиканского бюджета на очередной финансовый год в разрезе главных распорядителей средств республиканского бюджета, разделов, подразделов, целевых статей, групп (групп, подгрупп и элементов) видов расходов и кодов дополнительной классификации;
(в ред. Приказа Министерства финансов РА от 26.12.2016 N 219-А)
- росписи расходов республиканского бюджета на плановый период в разрезе главных распорядителей средств республиканского бюджета, разделов, подразделов, целевых статей, групп (групп, подгрупп и элементов) видов расходов;
(пп. 1.1.1 в ред. Приказа Министерства финансов РА от 24.12.2015 N 265-А)
1.1.2. Роспись источников внутреннего финансирования дефицита республиканского бюджета, состоящую из:
- росписи источников внутреннего финансирования дефицита республиканского бюджета на текущий финансовый год в разрезе главных администраторов источников внутреннего финансирования дефицита республиканского бюджета (далее - главный администратор источников) и кодов классификации источников внутреннего финансирования дефицита республиканского бюджета;
- росписи источников внутреннего финансирования дефицита республиканского бюджета на плановый период в разрезе главных администраторов источников и кодов классификации источников внутреннего финансирования дефицита республиканского бюджета.
</t>
  </si>
  <si>
    <t xml:space="preserve">Распоряжение Минфина МО от 15.04.2016 N 23РВ-25 (ред. от 28.09.2016) "Об утверждении Порядка составления и ведения сводной бюджетной росписи бюджета Московской области и бюджетных росписей главных распорядителей (распорядителей) средств бюджета Московской области (главных администраторов источников финансирования дефицита бюджета Московской области)"
</t>
  </si>
  <si>
    <t>Московская область</t>
  </si>
  <si>
    <t xml:space="preserve">Наименование
</t>
  </si>
  <si>
    <t xml:space="preserve">Код по классификации расходов бюджета
целевой статьи
</t>
  </si>
  <si>
    <t xml:space="preserve">Код по классификации расходов бюджета
группы, подгруппы вида расходов
</t>
  </si>
  <si>
    <t xml:space="preserve">При ведении в автоматизированной системе дополнительно:  по кодам элементов видов расходов, классификации операций сектора государственного управления (далее - КОСГУ) и аналитическим кодам (СубКОСГУ
Тип средств
Код цели
Расходное обязательство)
 </t>
  </si>
  <si>
    <t xml:space="preserve">Код по классификации источников внутреннего финансирования дефицита бюджета
администратора
</t>
  </si>
  <si>
    <t xml:space="preserve">Код по классификации источников внутреннего финансирования дефицита бюджета
группы, подгруппы, статьи, вида источников
</t>
  </si>
  <si>
    <t xml:space="preserve">Сводная бюджетная роспись бюджета Московской области (далее - сводная бюджетная роспись) составляется Министерством финансов Московской области (далее - Министерство) по форме согласно приложению 1 к настоящему Порядку и включает:
бюджетные ассигнования по расходам бюджета Московской области на соответствующий финансовый год и на плановый период в разрезе главных распорядителей средств бюджета Московской области (далее - главные распорядители), разделов, подразделов, целевых статей (государственных программ Московской области и непрограммных направлений деятельности), групп и подгрупп видов расходов классификации расходов бюджета Московской области;
бюджетные ассигнования по источникам внутреннего финансирования дефицита бюджета Московской области на соответствующий финансовый год и на плановый период в разрезе главных администраторов источников финансирования дефицита бюджета Московской области (далее - главные администраторы источников), кодов классификации источников внутреннего финансирования дефицита бюджета Московской области кроме операций по управлению остатками средств на едином счете бюджета Московской области.
</t>
  </si>
  <si>
    <t xml:space="preserve">Приказ Минфина Республики Алтай от 03.02.2014 N 15-п (ред. от 13.01.2017) "Об утверждении Порядка составления и ведения сводной бюджетной росписи республиканского бюджета Республики Алтай"
</t>
  </si>
  <si>
    <t>Республика Алтай</t>
  </si>
  <si>
    <t xml:space="preserve">Коды
КВСР
</t>
  </si>
  <si>
    <t xml:space="preserve">Коды
КФСР
</t>
  </si>
  <si>
    <t xml:space="preserve">Коды
КЦСР (государственных программ и непрограммных направлений деятельности)
</t>
  </si>
  <si>
    <t xml:space="preserve">Коды
КВР (групп, подгрупп и элементов)
</t>
  </si>
  <si>
    <t xml:space="preserve">Тип средств
</t>
  </si>
  <si>
    <t>Код ОКТМО</t>
  </si>
  <si>
    <t>Наименование и код бюджета</t>
  </si>
  <si>
    <t>Наименование бюджета бюджетной системы Российской Федерации</t>
  </si>
  <si>
    <t>Единица измерения</t>
  </si>
  <si>
    <t>Наименование единицы измерения</t>
  </si>
  <si>
    <t>Дата утверждения</t>
  </si>
  <si>
    <t>руб. (Сумма
Изменения (+/-)
, Сумма
С учетом изменений
)</t>
  </si>
  <si>
    <t xml:space="preserve">Наименование администратора источников финансирования дефицита бюджета
</t>
  </si>
  <si>
    <t>Коды
источников финансирования дефицита бюджета</t>
  </si>
  <si>
    <t xml:space="preserve">Сводная бюджетная роспись составляется Министерством финансов Республики Алтай по формам согласно приложениям 1, 2, 3, 3а, 17, 18 к настоящему Порядку и включает:
1) бюджетные ассигнования по расходам республиканского бюджета Республики Алтай (далее - республиканский бюджет) на текущий финансовый год и на плановый период в разрезе кодов классификации расходов (кода главного распорядителя бюджетных средств, кодов разделов, подразделов, целевых статей (государственных программ и непрограммных направлений деятельности), групп, подгрупп и элементов видов расходов), по форме согласно приложениям N 1, 2 к настоящему Порядку;
(пп. 1 в ред. Приказа Минфина Республики Алтай от 25.12.2015 N 203-п)
2) бюджетные ассигнования по расходам республиканского бюджета Республики Алтай на текущий финансовый год и на плановый период по главному распорядителю бюджетных средств республиканского бюджета Республики Алтай 906 "Министерство финансов Республики Алтай" (далее - по главе 906) в части предоставления межбюджетных трансфертов бюджетам муниципальных образований в Республике Алтай в разрезе муниципальных образований и кодов классификации расходов (кода главного распорядителя бюджетных средств, кодов разделов, подразделов, целевых статей (государственных программ и непрограммных направлений деятельности), групп, подгрупп и элементов видов расходов), по форме согласно приложениям N 17, 18 к настоящему Порядку;
(пп. 2 в ред. Приказа Минфина Республики Алтай от 25.12.2015 N 203-п)
3) бюджетные ассигнования по источникам финансирования дефицита республиканского бюджета Республики Алтай на текущий финансовый год и на плановый период в разрезе главных администраторов источников финансирования дефицита республиканского бюджета Республики Алтай (далее - главный администратор источников) и кодов классификации источников финансирования дефицита республиканского бюджета по форме согласно приложениям N 3, 3а к настоящему Порядку.
</t>
  </si>
  <si>
    <t xml:space="preserve">Наименование муниципального образования </t>
  </si>
  <si>
    <t xml:space="preserve">Тип средств, Наименование муниципального образования 
</t>
  </si>
  <si>
    <t xml:space="preserve">Приказ Минфина РБ от 25.12.2009 N 52 "Об утверждении Порядка составления и ведения сводной бюджетной росписи бюджета Республики Башкортостан и бюджетных росписей главных распорядителей средств бюджета Республики Башкортостан (главных администраторов источников финансирования дефицита бюджета Республики Башкортостан)"
</t>
  </si>
  <si>
    <t>Республика Башкортостан</t>
  </si>
  <si>
    <t xml:space="preserve">    Наименование 
</t>
  </si>
  <si>
    <t>КОСГУ</t>
  </si>
  <si>
    <t xml:space="preserve">Код                         главного                     администратора                       источников                    финансирования                    дефицита бюджета                       Республики                     Башкортостан
</t>
  </si>
  <si>
    <t xml:space="preserve">Код источника финансирования дефицита бюджета Республики Башкортостан
</t>
  </si>
  <si>
    <t xml:space="preserve">Сводная роспись составляется по форме согласно приложению N 1 к настоящему Порядку и включает:
1.1. Бюджетные ассигнования по расходам бюджета Республики Башкортостан на текущий финансовый год в разрезе ведомственной структуры расходов бюджета Республики Башкортостан и кода классификации операций сектора государственного управления с детализацией по кодам нормативно-правовых актов, типов, подтипов и номеров расходных обязательств, программного метода и государственных услуг в Автоматизированной информационной системе управления бюджетным процессом "Башфин" (далее - АИС "Башфин").
1.2. Бюджетные ассигнования по источникам на текущий финансовый год в разрезе главных администраторов источников финансирования дефицита бюджета Республики Башкортостан (далее - главный администратор источников), кодов классификации источников финансирования дефицитов бюджетов и кода классификации операций сектора государственного управления.
</t>
  </si>
  <si>
    <t xml:space="preserve">Приказ Минфина Свердловской области от 14.01.2009 N 1 (ред. от 17.11.2016) "О Порядке ведения сводной бюджетной росписи областного бюджета"
</t>
  </si>
  <si>
    <t>Свердловская область</t>
  </si>
  <si>
    <t xml:space="preserve">Наименование кода классификации источников финансирования дефицитов бюджетов
</t>
  </si>
  <si>
    <t xml:space="preserve">Код
главного администратора источников финансирования дефицита областного бюджета
</t>
  </si>
  <si>
    <t xml:space="preserve">Код
классификации источников финансирования дефицитов бюджетов
</t>
  </si>
  <si>
    <t xml:space="preserve">Предложения по изменению сводной росписи и (или) лимитов бюджетных обязательств, представляемые ГРБС (главными администраторами источников) в Министерство финансов Свердловской области, должны содержать:
распределение предлагаемых изменений в бюджетные ассигнования по расходам областного бюджета и (или) лимиты бюджетных обязательств по кодам классификации расходов с детализацией кодов видов расходов до элемента вида расходов и кодам, введенным в целях аналитического учета: кодам операций сектора государственного управления и кодам дополнительной классификации (далее - коды аналитического учета) или распределение предлагаемых изменений в бюджетные ассигнования по источникам финансирования дефицита областного бюджета по кодам классификации источников финансирования дефицитов бюджетов.
</t>
  </si>
  <si>
    <t xml:space="preserve">Приказ Минфина РБ от 11.09.2009 N 137 (ред. от 24.01.2017) "Об утверждении Порядка составления и ведения сводной бюджетной росписи республиканского бюджета и внесения изменений в нее и признании утратившим силу приказа Министерства финансов Республики Бурятия от 17 июля 2008 года N 161 "Об утверждении Порядка составления и ведения сводной бюджетной росписи республиканского бюджета и внесения изменений
</t>
  </si>
  <si>
    <t>Республика Бурятия</t>
  </si>
  <si>
    <t xml:space="preserve">Наименование расхода
</t>
  </si>
  <si>
    <t xml:space="preserve">Код ГРБС
</t>
  </si>
  <si>
    <t>РЗ</t>
  </si>
  <si>
    <t>ПР</t>
  </si>
  <si>
    <t>Дополнительная классификация, региональная классификация</t>
  </si>
  <si>
    <t xml:space="preserve">Код классификации источников финансирования дефицита бюджета
</t>
  </si>
  <si>
    <t xml:space="preserve">В состав сводной бюджетной росписи включаются:
1.1. Роспись расходов республиканского бюджета на текущий финансовый год и плановый период в разрезе ведомственной структуры расходов республиканского бюджета в соответствии с бюджетной классификацией Российской Федерации и кодов дополнительной и региональной классификации.
1.2. Роспись источников финансирования дефицита республиканского бюджета на текущий финансовый год и плановый период.
</t>
  </si>
  <si>
    <t xml:space="preserve">Приказ министерства финансов Волгоградской обл. от 28.10.2014 N 407 (ред. от 13.01.2017) "Об утверждении Порядка составления и ведения сводной бюджетной росписи областного бюджета, бюджетных росписей главных распорядителей средств областного бюджета"
</t>
  </si>
  <si>
    <t>Волгоградская область</t>
  </si>
  <si>
    <t xml:space="preserve">Код по бюджетной классификации
подраздела
</t>
  </si>
  <si>
    <t xml:space="preserve">Код по бюджетной классификации целевой статьи
</t>
  </si>
  <si>
    <t xml:space="preserve">Код по бюджетной классификации группы вида расходов
</t>
  </si>
  <si>
    <t xml:space="preserve">Код классификации источников внутреннего финансирования дефицита областного бюджета
</t>
  </si>
  <si>
    <t xml:space="preserve">В состав сводной росписи включаются:
1.1. бюджетные ассигнования по расходам областного бюджета (далее - роспись расходов) на текущий финансовый год и плановый период в разрезе главных распорядителей средств областного бюджета (далее - главные распорядители), разделов, подразделов, целевых статей (государственных программ и непрограммных направлений деятельности), групп видов расходов классификации расходов бюджета по форме согласно приложению 1 к настоящему Порядку.
1.2. бюджетные ассигнования по источникам финансирования дефицита областного бюджета (далее - роспись источников внутреннего финансирования дефицита областного бюджета) на текущий финансовый год и плановый период в разрезе кодов классификации источников внутреннего финансирования дефицита областного бюджета по форме согласно приложению 2 к настоящему Порядку
</t>
  </si>
  <si>
    <t xml:space="preserve">Приказ Минфина КБР от 20.02.2012 N 28 (ред. от 31.12.2015) "Об утверждении Порядка составления и ведения сводной бюджетной росписи республиканского бюджета Кабардино-Балкарской Республики и бюджетных росписей главных распорядителей средств республиканского бюджета Кабардино-Балкарской Республики (главных администраторов источников финансирования дефицита республиканского бюджета
</t>
  </si>
  <si>
    <t xml:space="preserve"> Кабардино-Балкарская Республика</t>
  </si>
  <si>
    <t xml:space="preserve">Код бюджетной классификации целевой статьи
</t>
  </si>
  <si>
    <t xml:space="preserve">Код бюджетной классификации вида расходов
</t>
  </si>
  <si>
    <t xml:space="preserve">Код бюджетной классификации
операции сектора государственного управления, доп. ЭК
</t>
  </si>
  <si>
    <t xml:space="preserve">Бюджетная классификация
</t>
  </si>
  <si>
    <t xml:space="preserve"> Сводная бюджетная роспись республиканского бюджета Кабардино-Балкарской Республики
включает:
бюджетные ассигнования по расходам республиканского бюджета Кабардино-Балкарской Республики на текущий финансовый год и плановый период в разрезе кодов классификации расходов бюджетов (далее - классификация расходов);
(в ред. Приказа Минфина КБР от 17.12.2013 N 125)
бюджетные ассигнования по источникам финансирования дефицита республиканского бюджета Кабардино-Балкарской Республики на текущий финансовый год и плановый период в разрезе кодов классификации источников финансирования дефицитов бюджетов.
</t>
  </si>
  <si>
    <t xml:space="preserve">Приказ Министерства финансов РК от 12.10.2012 N 383 (ред. от 08.02.2016) "Об утверждении порядка составления и ведения сводной бюджетной росписи бюджета Республики Карелия, порядка составления и ведения бюджетных росписей главных распорядителей (распорядителей) средств бюджета Республики Карелия, включая внесение изменений в них"
</t>
  </si>
  <si>
    <t>Республика Карелия</t>
  </si>
  <si>
    <t xml:space="preserve">Код группы (группы и подгруппы) вида расходов
</t>
  </si>
  <si>
    <t xml:space="preserve">Код
главного администратора источников финансирования дефицита бюджета Республики Карелия
</t>
  </si>
  <si>
    <t xml:space="preserve">Код источника внутреннего финансирования дефицита бюджета Республики Карелия
</t>
  </si>
  <si>
    <t xml:space="preserve">Сводная роспись включает в себя:
сводную роспись расходов бюджета Республики Карелия (далее - сводная роспись расходов) в разрезе ведомственной структуры расходов бюджета Республики Карелия: по главным распорядителям средств бюджета Республики Карелия, разделам, подразделам, целевым статьям (государственным (муниципальным) программам и непрограммным направлениям деятельности) (далее - целевая статья), группам (группам и подгруппам) видов расходов классификации расходов бюджетов (далее - ведомственная структура);
(в ред. Приказов Минфина РК от 23.12.2013 N 558, от 29.12.2015 N 509)
сводную роспись источников финансирования дефицита (далее - также сводная роспись источников) в разрезе главных администраторов источников финансирования дефицита (далее - главный администратор источников) и кодов источников финансирования дефицита классификации источников финансирования дефицитов бюджетов.
</t>
  </si>
  <si>
    <t xml:space="preserve">Приказ Минфина РМ от 25.12.2015 N 393 "Об утверждении порядка составления и ведения сводной бюджетной росписи республиканского бюджета Республики Мордовия и бюджетных росписей главных распорядителей средств республиканского бюджета Республики Мордовия (главных администраторов источников финансирования дефицита республиканского бюджета)"
</t>
  </si>
  <si>
    <t>Республика Мордовия</t>
  </si>
  <si>
    <t>Ц.ст.</t>
  </si>
  <si>
    <t>Код источника финансирования дефицита бюджета</t>
  </si>
  <si>
    <t xml:space="preserve"> Сводная роспись на финансовый год и плановый период составляется Министерством финансов Республики Мордовия (далее - Министерство) по форме согласно приложению 1 к настоящему Порядку и включает:
бюджетные ассигнования по расходам республиканского бюджета на текущий финансовый год и плановый период в разрезе главных распорядителей средств республиканского бюджета, разделов, подразделов, целевых статей (государственных программ и непрограммных направлений деятельности), групп и подгрупп видов расходов классификации расходов бюджетов.
бюджетные ассигнования по источникам внутреннего финансирования дефицита республиканского бюджета на текущий финансовый год и плановый период в разрезе кодов классификации источников внутреннего финансирования дефицита республиканского бюджета.
</t>
  </si>
  <si>
    <t xml:space="preserve">Приказ Минфина РС(Я) от 27.02.2015 N 01-04/0118-Н "О порядке составления и ведения сводной бюджетной росписи и бюджетных росписей главных распорядителей средств государственного бюджета Республики Саха (Якутия) и внесения изменений в нее"
</t>
  </si>
  <si>
    <t>Республика Саха (Якутия)</t>
  </si>
  <si>
    <t xml:space="preserve">целевая статья
</t>
  </si>
  <si>
    <t xml:space="preserve">классификация операций сектора государственного управления, код дополнительной классификации
</t>
  </si>
  <si>
    <t>Код администратора</t>
  </si>
  <si>
    <t xml:space="preserve">Код классификации источников внутреннего финансирования дефицита бюджетов Российской Федерации
</t>
  </si>
  <si>
    <t>Рз, подраздела</t>
  </si>
  <si>
    <t xml:space="preserve">ЦСР (государственным программам Ленинградской области и непрограммным направлениям деятельности)
</t>
  </si>
  <si>
    <t xml:space="preserve">ЦСР
</t>
  </si>
  <si>
    <t xml:space="preserve">ЦСР расходов (КЦСР)
</t>
  </si>
  <si>
    <t>ЦСР (программной (непрограммной) статьи, направления расходов)</t>
  </si>
  <si>
    <t xml:space="preserve">Сводная роспись включает в себя:
1.1.1. Роспись расходов краевого бюджета в разрезе ведомственной структуры расходов краевого бюджета (Код ГРБС, Рз, подраздела, целевой статьи (государственной программы и непрограммного направления деятельности), группы, подгруппы вида расходов) и дополнительного кода.
1.1.2. Роспись источников внутреннего финансирования дефицита краевого бюджета в разрезе главных администраторов источников финансирования дефицита краевого бюджета (код главного администратора, код группы, подгруппы, статьи, вида источника финансирования дефицита бюджета), кроме операций по управлению остатками средств на едином счете краевого бюджета.
</t>
  </si>
  <si>
    <t>Код ГРБС бюджетных средств</t>
  </si>
  <si>
    <t xml:space="preserve">Код ГРБС средств краевого бюджета (КВСР)
</t>
  </si>
  <si>
    <t xml:space="preserve">Код ГРБС средств областного бюджета
</t>
  </si>
  <si>
    <t xml:space="preserve">Код ГРБС 
</t>
  </si>
  <si>
    <t xml:space="preserve">Код ГРБС средств областного бюджета Тверской области
</t>
  </si>
  <si>
    <t xml:space="preserve">Сводная бюджетная роспись включает в себя:
роспись бюджетных ассигнований по расходам на текущий финансовый год и на плановый период в разрезе кодов классификации расходов бюджетов бюджетной классификации Российской Федерации (Код ГРБС средств областного бюджета, Рз, подраздела, целевой статьи и группы (группы и подгруппы) вида расходов, код классификации операций сектора государственного управления, относящихся к расходам областного бюджета);
роспись бюджетных ассигнований по источникам финансирования дефицита областного бюджета на текущий финансовый год и на плановый период, кроме операций по управлению остатками средств на едином счете областного бюджета, в разрезе кодов классификации источников финансирования дефицитов бюджетов бюджетной классификации Российской Федерации (код главного администратора источников финансирования дефицита областного бюджета, код группы, подгруппы, статьи и вида источника финансирования дефицитов бюджетов, код классификации операций сектора государственного управления, относящихся к источникам финансирования дефицитов бюджетов).
</t>
  </si>
  <si>
    <t xml:space="preserve">Рз, Пр
</t>
  </si>
  <si>
    <t xml:space="preserve">РзПр
</t>
  </si>
  <si>
    <t>Код
ГРБС</t>
  </si>
  <si>
    <t xml:space="preserve">Рз
</t>
  </si>
  <si>
    <t>Код 
ГРБС</t>
  </si>
  <si>
    <t xml:space="preserve">
Рз</t>
  </si>
  <si>
    <t xml:space="preserve">
Пр</t>
  </si>
  <si>
    <t xml:space="preserve">
КВР</t>
  </si>
  <si>
    <t xml:space="preserve">
КЦСР</t>
  </si>
  <si>
    <t>Рз Пр</t>
  </si>
  <si>
    <t xml:space="preserve">Код бюджетной классификации (ГРБС, РзПр, КЦСР,КВР)
</t>
  </si>
  <si>
    <t xml:space="preserve">КВР(группа, подгруппа)
</t>
  </si>
  <si>
    <t>КЦСР (программной (непрограммной) статьи, направления расходов)</t>
  </si>
  <si>
    <t xml:space="preserve">В состав сводной росписи включаются:
1.1. Бюджетная роспись по доходам государственного бюджета РС(Я) на финансовый год и плановый период в разрезе главных администраторов доходов государственного бюджета РС(Я) и кодов вида доходов бюджета, подвида доходов бюджетов и классификации операций сектора государственного управления, относящихся к доходам бюджетов.
1.2. Роспись расходов государственного бюджета РС(Я) в целом на очередной финансовый год и плановый период по классификации расходов бюджетов Российской Федерации (главный распорядитель, раздел, подраздел, целевая статья, КВР, классификация операций сектора государственного управления, код дополнительной классификации).
1.3. Роспись источников внутреннего финансирования дефицита государственного бюджета РС(Я) в целом на очередной финансовый год и плановый период в разрезе администраторов и кодов классификации источников внутреннего финансирования дефицита бюджетов Российской Федерации.
</t>
  </si>
  <si>
    <t xml:space="preserve">Сводная бюджетная роспись составляется на очередной финансовый год (с поквартальным распределением ассигнований) и плановый период и включает в себя:
бюджетные ассигнования по расходам краевого бюджета в разрезе главных распорядителей средств краевого бюджета, включенных в ведомственную структуру расходов краевого бюджета, и классификации расходов бюджетов (раздел, подраздел, целевая статья, КВР (группа, подгруппа, элемент));
источники финансирования дефицита краевого бюджета в разрезе кодов источников финансирования дефицита краев
</t>
  </si>
  <si>
    <t xml:space="preserve">КВР (группа, подгруппа)
</t>
  </si>
  <si>
    <t xml:space="preserve"> Сводная бюджетная роспись составляется на очередной финансовый год по форме согласно приложению N 1 к настоящему Порядку и включает в себя:
- бюджетные ассигнования в соответствии с ведомственной структурой расходов областного бюджета по главным распорядителям средств областного бюджета (далее также - главные распорядители) в разрезе классификации расходов бюджетов (раздел, подраздел, целевая статья, КВР) (далее - показатели по расходам);
- бюджетные ассигнования по источникам финансирования дефицита областного бюджета по главным администраторам источников финансирования дефицита областного бюджета (далее также - главные администраторы) в разрезе кодов классификации источников финансирования дефицитов бюджетов (далее - показатели по источникам).
</t>
  </si>
  <si>
    <t xml:space="preserve"> Сводная бюджетная роспись составляется департаментом финансов Ярославской области (далее - департамент финансов) в соответствии с ведомственной структурой расходов областного бюджета и включает:
- сводную бюджетную роспись расходов областного бюджета на очередной финансовый год и на плановый период по кодам классификации расходов бюджетов Российской Федерации (главный распорядитель средств областного бюджета, раздел, подраздел, целевая статья, КВР) по форме согласно приложению 1 к Порядку;
- сводную бюджетную роспись источников финансирования дефицита областного бюджета на очередной финансовый год и на плановый период по кодам классификации источников финансирования дефицита бюджетов Российской Федерации (главный администратор источника финансирования дефицита бюджета, код группы, подгруппы, код статьи, код вида источника финансирования дефицита бюджета) по форме согласно приложению 2 к Порядку;
</t>
  </si>
  <si>
    <t>КВР(группы)</t>
  </si>
  <si>
    <t>КВР (групп, подгрупп и элементов)</t>
  </si>
  <si>
    <t xml:space="preserve">Информация о публично-правовом образовании </t>
  </si>
  <si>
    <t xml:space="preserve">Код администратора
</t>
  </si>
  <si>
    <t xml:space="preserve">Код БК (доходы). кодов вида доходов бюджета, подвида доходов бюджетов и классификации операций сектора государственного управления, относящихся к доходам бюджетов
</t>
  </si>
  <si>
    <t xml:space="preserve">Приказ Минфина УР от 15.01.2010 N 6 (ред. от 23.03.2016) "О Порядке составления и ведения сводной бюджетной росписи бюджета Удмуртской Республики и бюджетных росписей главных распорядителей средств бюджета Удмуртской Республики (главных администраторов источников финансирования дефицита бюджета Удмуртской Республики)"
</t>
  </si>
  <si>
    <t>Республика Удмуртия</t>
  </si>
  <si>
    <t>Код по бюджетной классификации
целевой статьи</t>
  </si>
  <si>
    <t xml:space="preserve">Код по бюджетной классификации
региональной классификации
</t>
  </si>
  <si>
    <t>Код источника финансирования дефицита бюджета Удмуртской Республики по бюджетной классификации ( в разрезе главных администраторов источников финансирования дефицита бюджета Удмуртской Республики)</t>
  </si>
  <si>
    <t xml:space="preserve">Сводная роспись
включает:
бюджетные ассигнования по расходам бюджета Удмуртской Республики на текущий финансовый год и плановый период в разрезе кодов классификации расходов бюджета Удмуртской Республики: главного распорядителя средств бюджета Удмуртской Республики (далее - главный распорядитель), раздела, подраздела, целевой статьи, вида расходов;
бюджетные ассигнования по источникам внутреннего финансирования дефицита бюджета Удмуртской Республики на текущий финансовый год и плановый период в разрезе главных администраторов источников финансирования дефицита бюджета Удмуртской Республики (далее - главный администратор источников) и кодов классификации источников финансирования дефицитов бюджетов Российской Федерации.
</t>
  </si>
  <si>
    <t>Приказ Минфина Республики Хакасия от 21.09.2015 N 183-од (ред. от 20.10.2016) "Об утверждении Порядка составления и ведения сводной бюджетной росписи республиканского бюджета Республики Хакасия и бюджетных росписей главных распорядителей средств республиканского бюджета Республики Хакасия"</t>
  </si>
  <si>
    <t>Республика Хакассия</t>
  </si>
  <si>
    <t xml:space="preserve">Код
главного распорядителя
</t>
  </si>
  <si>
    <t xml:space="preserve">Код
раздела
</t>
  </si>
  <si>
    <t xml:space="preserve">Код
подраздела
</t>
  </si>
  <si>
    <t xml:space="preserve">Код
целевой статьи
</t>
  </si>
  <si>
    <t xml:space="preserve">Код
вида расходов
</t>
  </si>
  <si>
    <t xml:space="preserve">в целях ведения аналитического учета бюджетные ассигнования по расходам 
детализируются по элементам видов расходов классификации расходов бюджетов и кодам классификации операций сектора государственного управления (КОСГУ)
</t>
  </si>
  <si>
    <t xml:space="preserve">Сводная бюджетная роспись республиканского бюджета Республики Хакасия
включает:
бюджетные ассигнования по расходам республиканского бюджета Республики Хакасия на текущий финансовый год и на плановый период в разрезе главных распорядителей бюджетных средств, разделов, подразделов, целевых статей (государственных программ и непрограммных направлений деятельности), групп, подгрупп видов расходов классификации расходов бюджетов.
Кроме того, в целях ведения аналитического учета бюджетные ассигнования по расходам республиканского бюджета Республики Хакасия на текущий финансовый год и на плановый период детализируются по элементам видов расходов классификации расходов бюджетов и кодам классификации операций сектора государственного управления (КОСГУ). Данная информация является справочной и не утверждается министром финансов Республики Хакасия;
бюджетные ассигнования по источникам финансирования дефицита республиканского бюджета Республики Хакасия на текущий финансовый год и на плановый период в разрезе кодов классификации источников финансирования дефицитов бюджетов. В состав сводной бюджетной росписи не включаются бюджетные ассигнования на погашение краткосрочных бюджетных кредитов, предоставляемых на пополнение остатков на счетах бюджетов субъектов Российской Федерации (местных бюджетов).
</t>
  </si>
  <si>
    <t>Приказ Комитета администрации Алтайского края по финансам, налоговой и кредитной политике от 30.12.2016 N 20-н "Об утверждении Порядка составления и ведения сводной бюджетной росписи краевого бюджета и бюджетных росписей главных распорядителей средств краевого бюджета (главных администраторов источников финансирования дефицита краевого бюджета)"</t>
  </si>
  <si>
    <t>Алтайский край</t>
  </si>
  <si>
    <t>на очередной финансовый год и плановый период  (с поквартальным распределением ассигнований)</t>
  </si>
  <si>
    <t>КВСР</t>
  </si>
  <si>
    <t>КФСР</t>
  </si>
  <si>
    <t>КЦСР</t>
  </si>
  <si>
    <t>КВР</t>
  </si>
  <si>
    <t>руб. (сумма на год и поквартальная разбивка)</t>
  </si>
  <si>
    <t xml:space="preserve">Код бюджетной классификации
главного администратора источников финансирования дефицита
</t>
  </si>
  <si>
    <t xml:space="preserve">Код бюджетной классификации
источника финансирования дефицита краевого бюджета
</t>
  </si>
  <si>
    <t xml:space="preserve">Приказ Министерства финансов Забайкальского края от 31.12.2014 N 163-пд "Об утверждении Порядка составления и ведения сводной бюджетной росписи бюджета Забайкальского края и бюджетных росписей главных распорядителей (распорядителей) бюджетных средств"
Приказ Министерства финансов Забайкальского края от 20.12.2016 N 301-пд "Об утверждении Указаний по составлению и ведению сводной бюджетной росписи бюджета Забайкальского края и бюджетных росписей главных распорядителей (распорядителей) бюджетных средств"
</t>
  </si>
  <si>
    <t>Забайкальский край</t>
  </si>
  <si>
    <t>Код ПР</t>
  </si>
  <si>
    <t>Код ВР</t>
  </si>
  <si>
    <t xml:space="preserve">Код дополнительной классификации (код цели).
Кроме того, код структурного подразделения Министерства финансов Забайкальского края (далее - Министерство) и источникам финансирования (аналитический код) - в форме СБР не присутствует
</t>
  </si>
  <si>
    <t xml:space="preserve">Код
главного администратора источников внутреннего финансирования дефицита бюджета края
</t>
  </si>
  <si>
    <t xml:space="preserve">Код
источника внутреннего финансирования дефицита бюджета края
</t>
  </si>
  <si>
    <t>Заполняется автоматически</t>
  </si>
  <si>
    <t>Код вида расходов</t>
  </si>
  <si>
    <t>Код целевой статьи расходов</t>
  </si>
  <si>
    <t>Код раздела, подраздела</t>
  </si>
  <si>
    <t>5.34 Сводная бюджетная роспись</t>
  </si>
  <si>
    <t>Первый год планового периода: &lt;сумма&gt;</t>
  </si>
  <si>
    <t>Второй год планового периода: &lt;сумма&gt;</t>
  </si>
  <si>
    <t>Код бюджетной классификации Российской Федерации</t>
  </si>
  <si>
    <t>Наименование главного администратора источников финансирования дефицита бюджета</t>
  </si>
  <si>
    <t>Тип средств</t>
  </si>
  <si>
    <t>Наличие характеристики и (или) показателя установлено Бюджетным кодексом как обязательно содержащееся</t>
  </si>
  <si>
    <t>Дополнительные классификации, установленные субъектами РФ</t>
  </si>
  <si>
    <t>Нормативно-правовой акт, устанавливающий порядок формирования и ведения сводной бюджетной росписи</t>
  </si>
  <si>
    <t>Публично-правовое образование</t>
  </si>
  <si>
    <t>Период составления</t>
  </si>
  <si>
    <t>Описание структуры приложения по распределению БА по расходам бюджета</t>
  </si>
  <si>
    <t>Описание структуры приложения по распределению БА по ИФДБ бюджета</t>
  </si>
  <si>
    <t>Текст из нормативно-правового акта</t>
  </si>
  <si>
    <t>Описание дополнительной структуры приложения по распределению БА по расходам бюджета</t>
  </si>
  <si>
    <t>Описание дополнительной структуры приложения бюджетной росписи по доходам</t>
  </si>
  <si>
    <t>Наименование</t>
  </si>
  <si>
    <t>ГРБС</t>
  </si>
  <si>
    <t>Рз</t>
  </si>
  <si>
    <t>Пр</t>
  </si>
  <si>
    <t>ЦСР или ЦСР (государственным (муниципальным) программам и непрограммным направлениям деятельности)</t>
  </si>
  <si>
    <t>ВР</t>
  </si>
  <si>
    <t>Дополнительная классификация</t>
  </si>
  <si>
    <t>сумма</t>
  </si>
  <si>
    <t xml:space="preserve">Код главного администратора источников внутреннего финансирования дефицита
</t>
  </si>
  <si>
    <t xml:space="preserve">Код источника внутреннего финансирования дефицита
</t>
  </si>
  <si>
    <t>Сумма</t>
  </si>
  <si>
    <t>РАСПОРЯЖЕНИЕ КОМИТЕТ ФИНАНСОВ САНКТ-ПЕТЕРБУРГА от 14 ноября 2007 г. N 169-р "ОБ УТВЕРЖДЕНИИ ПОРЯДКА СОСТАВЛЕНИЯ И ВЕДЕНИЯ
СВОДНОЙ БЮДЖЕТНОЙ РОСПИСИ"</t>
  </si>
  <si>
    <t>г.Санкт-Петербург</t>
  </si>
  <si>
    <t xml:space="preserve">на очередной финансовый год и плановый период </t>
  </si>
  <si>
    <t>+</t>
  </si>
  <si>
    <t>ЦСР</t>
  </si>
  <si>
    <t>Группа, подгруппа, элемент</t>
  </si>
  <si>
    <t>КОСГУ - для аналитических целей. В форме СБР не присутствует</t>
  </si>
  <si>
    <t>тыс.руб.</t>
  </si>
  <si>
    <t>Статья (с ГАИФДБ)</t>
  </si>
  <si>
    <t xml:space="preserve">Сводная бюджетная роспись бюджета Забайкальского края
включает в себя:
бюджетные ассигнования по расходам бюджета края на текущий финансовый год и плановый период в разрезе главных распорядителей бюджетных средств (далее - главный распорядитель), разделов, подразделов, целевых статьей (государственных программ Забайкальского края и непрограммных направлений деятельности), групп, подгрупп и элементов видов расходов классификации расходов бюджета Забайкальского края;
бюджетные ассигнования по источникам финансирования дефицита бюджета края на текущий финансовый год и плановый период в разрезе главных администраторов источников финансирования дефицита бюджета и кодов группы, подгруппы, статьи и вида источника финансирования дефицитов бюджетов, кроме операций по управлению остатками средств на едином счете бюджета края.
Бюджетные ассигнования по расходам бюджета края, включенные в сводную роспись, имеют детализацию по дополнительной классификации (кодам цели), кодам структурного подразделения Министерства финансов Забайкальского края (далее - Министерство) и источникам финансирования (аналитический код).
Перечень кодов дополнительной классификации в части краевых средств устанавливается структурным подразделением Министерства, осуществляющим составление и ведение сводной росписи (далее - отдел планирования), в части федеральных средств - Федеральным казначейством.
Перечень кодов структурного подразделения Министерства устанавливается приказом Министерства.
Аналитические коды по источникам финансирования включают в себя:
1) 01 - федеральные средства;
2) 02 - краевые средства;
3) 03 - средства за счет доходов от платных услуг в области дорожной деятельности;
4) 04 - средства за счет прочих безвозмездных поступлений от других бюджетов бюджетной системы;
5) 05 - средства за счет безвозмездных поступлений от государственных (муниципальных) организаций;
6) 06 - средства за счет прочих безвозмездных поступлений;
7) 07 - средства за счет остатков краевого бюджета, имеющих целевое назначение и находящихся на 1 января очередного финансового года на счете бюджета края;
8) 08 - средства за счет остатков межбюджетных трансфертов, полученных из федерального бюджета в форме субсидий, субвенций и иных межбюджетных трансфертов, имеющих целевое назначение и находящихся на 1 января очередного финансового года на счете бюджета края;
9) 09 - средства за счет доходов, полученных из бюджетов муниципальных районов и городских округов в бюджет края от возврата остатков межбюджетных трансфертов, полученных за счет средств федерального бюджета в форме субсидий, субвенций и иных межбюджетных трансфертов, имеющих целевое назначение;
10) 10 - средства за счет доходов, полученных из бюджетов муниципальных районов и городских округов в бюджет края от возврата остатков межбюджетных трансфертов, полученных за счет средств бюджета края в форме субсидий, субвенций и иных межбюджетных трансфертов, имеющих целевое назначение;
11) 11 - средства за счет возврата из федерального бюджета в бюджет края остатков субсидий, субвенций и иных межбюджетных трансфертов, имеющих целевое назначение.
</t>
  </si>
  <si>
    <t xml:space="preserve">Приказ Минфина Краснодарского края от 18.12.2013 N 507 (ред. от 21.03.2017) "Об утверждении Порядка составления и ведения сводной бюджетной росписи краевого бюджета и бюджетных росписей главных распорядителей средств краевого бюджета (главных администраторов источников финансирования дефицита краевого бюджета)"
</t>
  </si>
  <si>
    <t>Краснодарский край</t>
  </si>
  <si>
    <t xml:space="preserve">Главный распорядитель/главный администратор источников, наименование кода бюджетной классификации
</t>
  </si>
  <si>
    <t>Коды бюджетной классификации (в разрезе главных распорядителей средств краевого бюджета, разделов, подразделов, целевых статей (государственных программ Краснодарского края и непрограммных направлений деятельности), групп и подгрупп видов расходов классификации расходов бюджетов)</t>
  </si>
  <si>
    <t>лицевых счетов главного распорядителя средств краевого бюджета (главного администратора источников финансирования дефицита краевого бюджета) и дополнительных В автоматизированной системе дополнительно с применением классификаторов (кодов) для аналитического учета: код муниципального образования (район трансферта), мероприятие, тип средств, код целевых средств, код цели, вид изменений, документ основание, код операции, вид плана, вид ассигнований, отнесение к бюджетным ассигнованиям и (или) лимитам бюджетных обязательств (далее - отнесение к БА, ЛБО), вариант изменений (вариант) (далее - вариант), код субсидии, применяемый в бюджетной росписи (далее - код субсидии)</t>
  </si>
  <si>
    <t>Коды бюджетной классификации (по главным администраторам источников финансирования дефицита краевого бюджета и кодам классификации источников финансирования дефицитов бюджетов)</t>
  </si>
  <si>
    <t xml:space="preserve"> Сводная роспись составляется бюджетным управлением министерства
и включает:
бюджетные ассигнования по расходам краевого бюджета на соответствующий финансовый год (соответствующий финансовый год и плановый период) в разрезе главных распорядителей средств краевого бюджета, разделов, подразделов, целевых статей (государственных программ Краснодарского края и непрограммных направлений деятельности), групп и подгрупп видов расходов классификации расходов бюджетов;
бюджетные ассигнования по источникам финансирования дефицита бюджета в части выплат средств краевого бюджета на соответствующий финансовый год (соответствующий финансовый год и плановый период), кроме операций по управлению остатками средств на едином счете бюджета, в разрезе кодов главных администраторов источников финансирования дефицита краевого бюджета и кодов классификации источников финансирования дефицитов бюджетов.
 Составление и ведение сводной росписи, бюджетной росписи осуществляется с использованием автоматизированной системы применением в указанной системе кодов классификации расходов бюджетов (классификации источников финансирования дефицитов бюджетов), отражением лицевых счетов главного распорядителя средств краевого бюджета (главного администратора источников финансирования дефицита краевого бюджета) и дополнительных классификаторов (кодов) для аналитического учета: код муниципального образования (район трансферта), мероприятие, тип средств, код целевых средств, код цели, вид изменений, документ основание, код операции, вид плана, вид ассигнований, отнесение к бюджетным ассигнованиям и (или) лимитам бюджетных обязательств (далее - отнесение к БА, ЛБО), вариант изменений (вариант) (далее - вариант), код субсидии, применяемый в бюджетной росписи (далее - код субсидии).
</t>
  </si>
  <si>
    <t xml:space="preserve">Приказ Министерства финансов Пермского края от 28.12.2013 N СЭД-39-01-22-265 (ред. от 30.12.2016) "Об утверждении Порядка составления и ведения сводной бюджетной росписи бюджета Пермского края"
</t>
  </si>
  <si>
    <t>Пермский край</t>
  </si>
  <si>
    <t xml:space="preserve">КВСР
</t>
  </si>
  <si>
    <t xml:space="preserve">КФСР
</t>
  </si>
  <si>
    <t xml:space="preserve">КЦСР
</t>
  </si>
  <si>
    <t xml:space="preserve">КВР
</t>
  </si>
  <si>
    <t xml:space="preserve">Доп. ЭК
Доп. ФК
</t>
  </si>
  <si>
    <t xml:space="preserve">Наименование главного администратора
</t>
  </si>
  <si>
    <t xml:space="preserve">Главный администратор
</t>
  </si>
  <si>
    <t xml:space="preserve">КВИ, Наименование КВИ
</t>
  </si>
  <si>
    <t xml:space="preserve">Доп. КИ
</t>
  </si>
  <si>
    <t xml:space="preserve">Сводная бюджетная роспись составляется на очередной финансовый год и плановый период Минфином края
и включает:
бюджетные ассигнования по расходам краевого бюджета (далее - бюджетные ассигнования по расходам) в разрезе ведомственной структуры расходов краевого бюджета по показателям, определенным пунктом 1.4 настоящего Порядка;
бюджетные ассигнования по источникам внутреннего финансирования дефицита краевого бюджета (далее - бюджетные ассигнования по источникам) в разрезе главных администраторов источников финансирования дефицита краевого бюджета (далее - главный администратор источников) и кодов источников внутреннего финансирования дефицита краевого бюджета классификации источников финансирования дефицитов бюджетов по показателям, определенным пунктом 1.5 настоящего Порядка, кроме операций по управлению остатками средств на едином счете краевого бюджета.
1.4. Бюджетные ассигнования по расходам включают в себя следующие показатели:
код и наименование главного распорядителя бюджетных средств (далее - ГРБС);
код и наименование раздела, подраздела, целевой статьи и группы, подгруппы вида расходов;
код и наименование элемента вида расходов на осуществление бюджетных инвестиций в объекты капитального строительства государственной собственности Пермского края; расходов, осуществляемых за счет средств резервного фонда Правительства Пермского края; средств, передаваемых органам местного самоуправления; расходов на содержание государственных органов Пермского края (в том числе органов государственной власти Пермского края) по КВР 120;
коды дополнительных классификаторов:
дополнительный экономический код и его наименование (далее - доп. ЭК);
дополнительный код по функциональной классификации расходов (далее - доп. ФК) (по органам местного самоуправления - с полной детализацией, по типам учреждений - по первому разряду);
суммы бюджетных ассигнований, предусмотренных законом о бюджете Пермского края на очередной финансовый год и плановый период (далее - закон о бюджете).
доп. ЭК - детализирует расходы в разрезе мероприятий государственных программ (непрограммных направлений деятельности) Пермского края, включая субсидии и субвенции, передаваемые в органы местного самоуправления, объекты дорожного строительства, объекты капитального строительства государственной собственности, средства резервного фонда, расходы, финансируемые за счет субсидий, субвенций, иных межбюджетных трансфертов и безвозмездных поступлений от физических и юридических лиц, имеющих целевое назначение;
доп. ФК - детализирует расходы в разрезе органов местного самоуправления, государственных краевых автономных, бюджетных и казенных учреждений и используется исключительно для аналитических целей;
 Бюджетные ассигнования по источникам включают в себя следующие показатели:
код и наименование главного администратора источников;
код и наименование источника внутреннего финансирования дефицита краевого бюджета;
дополнительный код источника, который детализирует:
а) долговые обязательства Пермского края по видам кредитов;
б) бюджетные кредиты, предоставленные из краевого бюджета, по видам кредитов и в разрезе кредитополучателей (заемщиков);
суммы бюджетных ассигнований, предусмотренных законом о бюджете.
</t>
  </si>
  <si>
    <t xml:space="preserve"> Сводная бюджетная роспись областного бюджета (далее - сводная бюджетная роспись) составляется Министерством финансов Мурманской области и включает:
бюджетные ассигнования по расходам областного бюджета на финансовый год и на плановый период в разрезе главных распорядителей средств областного бюджета (далее - главные распорядители), разделов, подразделов, целевых статей (государственных программ Мурманской области и непрограммных направлений деятельности), видов расходов классификации расходов областного бюджета и кодов аналитического учета (кода цели, присваиваемого органами Федерального казначейства, регионального кода цели (далее - коды цели), кода мероприятия, применяемого в целях организации программно-целевого исполнения областного бюджета (далее - код мероприятия));
бюджетные ассигнования по источникам финансирования дефицита областного бюджета на финансовый год и на плановый период в разрезе главных администраторов источников финансирования дефицита областного бюджета (далее - главные администраторы источников) и кодов классификации источников финансирования дефицитов бюджетов.
</t>
  </si>
  <si>
    <t>Приказ минфина Нижегородской области от 23.12.2015 N 274 (ред. от 26.01.2017) "Об утверждении Порядка составления и ведения сводной бюджетной росписи областного бюджета и Порядка составления и ведения бюджетных росписей главных распорядителей (распорядителей) средств областного бюджета" (Включен в Реестр нормативных актов органов исполнительной власти Нижегородской области 20.01.2016 N 08118-306-274)</t>
  </si>
  <si>
    <t>Нижегородская область</t>
  </si>
  <si>
    <t xml:space="preserve">Доп. ФК
</t>
  </si>
  <si>
    <t xml:space="preserve">Администратор
</t>
  </si>
  <si>
    <t xml:space="preserve">Код вида источников
</t>
  </si>
  <si>
    <t xml:space="preserve"> В состав сводной росписи включаются:
1.1.1. Бюджетные ассигнования по расходам областного бюджета на очередной финансовый год и плановый период по целевым статьям (государственным программам и непрограммным направлениям деятельности), группам, подгруппам и элементам видов расходов бюджетов Российской Федерации.
1.1.2. Бюджетные ассигнования по расходам областного бюджета на очередной финансовый год и плановый период в разрезе ведомственной структуры расходов областного бюджета по следующим показателям:
код и наименование главного распорядителя;
код и наименование раздела, подраздела, целевой статьи и группы, подгруппы, элемента вида расходов.
1.1.3. Бюджетные ассигнования по источникам финансирования дефицита областного бюджета на очередной финансовый год и плановый период в разрезе главных администраторов и кодов классификации источников финансирования дефицитов бюджетов Российской Федерации, кроме операций по управлению остатками средств на едином счете.
1.3. В целях ведения аналитического учета и детализации расходов, утвержденных в законе об областном бюджете, применяются следующие дополнительные коды классификации:
код и наименование классификации операций сектора государственного управления;
дополнительный функциональный код и его наименование;
дополнительный экономический код и его наименование;
дополнительный код расходов и его наименование.
1.4. Бюджетные ассигнования на осуществление бюджетных инвестиций в объекты капитального строительства государственной собственности Нижегородской области отражаются в составе сводной росписи раздельно по каждому инвестиционному проекту, с присвоением дополнительного кода расходов по отдельным объектам капитального строительства.
Бюджетные ассигнования на осуществление бюджетных инвестиций, включенные в государственные программы Нижегородской области, отражаются в сводной росписи по объектам в соответствии с Адресной инвестиционной программой Нижегородской области.
</t>
  </si>
  <si>
    <t>Приказ МФ и НП Новосибирской области от 31.12.2013 N 93-НПА (ред. от 09.03.2017)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t>
  </si>
  <si>
    <t>Новосибирская область</t>
  </si>
  <si>
    <t xml:space="preserve">Наименование кода группы, подгруппы, статьи, вида источника финансирования дефицитов бюджетов, относящихся к источникам финансирования дефицитов бюджетов
</t>
  </si>
  <si>
    <t>Код</t>
  </si>
  <si>
    <t xml:space="preserve">Сводная роспись составляется Министерством и включает в себя:
- бюджетные ассигнования по расходам областного бюджета на очередной финансовый год и на плановый период в разрезе ГРБС, разделов, подразделов, целевых статей (государственных программ Новосибирской области и непрограммных направлений деятельности), групп и подгрупп видов расходов классификации расходов областного бюджета;
- бюджетные ассигнования по источникам финансирования дефицита областного бюджета (далее - источники) на очередной финансовый год и на плановый период в разрезе главных администраторов источников и кодов классификации источников финансирования дефицита областного бюджета, кроме операций по управлению остатками средств на едином счете областного бюджета.
</t>
  </si>
  <si>
    <t>Приказ Министерства финансов Омской области от 19.10.2011 N 66 (ред. от 17.02.2017)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t>
  </si>
  <si>
    <t>Омская область</t>
  </si>
  <si>
    <t xml:space="preserve">Главный распорядитель средств областного бюджета
</t>
  </si>
  <si>
    <t>Раздел</t>
  </si>
  <si>
    <t xml:space="preserve">Коды
Управления региональными финансами: Тип средств
,Муниципальное образование
</t>
  </si>
  <si>
    <t xml:space="preserve">Коды
Классификации источников финансирования дефицитов бюджетов
Главный администратор источников финансирования дефицита областного бюджета
</t>
  </si>
  <si>
    <t>Коды
Классификации источников финансирования дефицитов бюджетов (Группа, Подгруппа, Статья (подстатья, элемент), Вид источника (подвид, аналитическая группа))</t>
  </si>
  <si>
    <t xml:space="preserve">Сводная бюджетная роспись составляется Министерством финансов Омской области (далее - Министерство) по форме согласно приложению N 1 к настоящему Порядку и включает распределение бюджетных ассигнований на соответствующий финансовый год и на плановый период по:
- расходам областного бюджета в разрезе кодов классификации расходов бюджетов бюджетной классификации Российской Федерации и кодов управления региональными финансами в порядке, установленном Министерством;
- источникам финансирования дефицита областного бюджета в разрезе кодов классификации источников финансирования дефицитов бюджетов бюджетной классификации Российской Федерации.
</t>
  </si>
  <si>
    <t>Приказ Министерства финансов Оренбургской области от 16.12.2015 N 190 (ред. от 31.08.2016) "Об утверждении порядка составления и ведения сводной бюджетной росписи областного бюджета" (вместе с "Порядком составления и ведения сводной бюджетной росписи областного бюджета")</t>
  </si>
  <si>
    <t>Оренбургская область</t>
  </si>
  <si>
    <t>Наименование ГРБС, ЦСР, ВР</t>
  </si>
  <si>
    <t>Наименование кода бюджетной классификации</t>
  </si>
  <si>
    <t>Код бюджетной классификации главного администратора источника финансирования дефицита областного бюджета</t>
  </si>
  <si>
    <t>Код бюджетной классификации источника финансирования дефицита областного бюджета</t>
  </si>
  <si>
    <t xml:space="preserve">1.2. Сводная роспись включает в себя:
бюджетные ассигнования по главным распорядителям средств областного бюджета (далее - главные распорядители) в целом на текущий финансовый год в разрезе ведомственной структуры расходов областного бюджета (главные распорядители, разделы, подразделы, целевые статьи (государственные программы и непрограммные направления деятельности), группы и подгруппы видов расходов классификации расходов бюджетов);
бюджетные ассигнования по источникам финансирования дефицита областного бюджета на текущий финансовый год в разрезе кодов классификации источников финансирования дефицитов бюджетов и главных администраторов источников финансирования дефицита областного бюджета (далее - главные администраторы источников).
</t>
  </si>
  <si>
    <t>Приказ Министерства финансов Пензенской обл. от 25.12.2012 N 93 (ред. от 20.12.2016) "Об утверждении Порядка составления и ведения сводной бюджетной росписи бюджета Пензенской области и бюджетных росписей главных распорядителей средств бюджета Пензенской области (главных администраторов источников финансирования дефицита бюджета Пензенской области)" (с изм. и доп., вступившими в силу по истечении 10 дней после дня первого официального опубликования)</t>
  </si>
  <si>
    <t>Пензенская область</t>
  </si>
  <si>
    <t>Наименование показателя</t>
  </si>
  <si>
    <t>Код по бюджетной классификации расходов бюджета (ГРБС Р ПР КЦСР КВР)</t>
  </si>
  <si>
    <t>Наименование КИФД</t>
  </si>
  <si>
    <t>Код по бюджетной классификации источников финансирования дефицита бюджета</t>
  </si>
  <si>
    <t xml:space="preserve">Сводная роспись составляется отделом сводного планирования бюджета и анализа Министерства финансов Пензенской области (далее - отдел сводного планирования бюджета и анализа) по форме согласно приложению 1 к настоящему Порядку и включает:
- бюджетные ассигнования по расходам бюджета Пензенской области на очередной финансовый год и на плановый период в разрезе главных распорядителей средств бюджета Пензенской области, разделов, подразделов, целевых статей (государственных программ Пензенской области и непрограммных направлений деятельности), групп и подгрупп видов расходов классификации расходов бюджета;
(в ред. Приказов Министерства финансов Пензенской обл. от 25.12.2013 N 64, от 18.12.2014 N 74, от 25.01.2016 N 3)
- бюджетные ассигнования по источникам финансирования дефицита бюджета Пензенской области главного администратора источников финансирования дефицита бюджета Пензенской области (далее - главного администратора источников на очередной финансовый год и на плановый период в разрезе кодов классификации источников финансирования дефицитов бюджетов.
</t>
  </si>
  <si>
    <t>Приказ Государственного финансового управления Псковской области от 29.12.2015 N 91 "Об утверждении Порядка составления и ведения сводной бюджетной росписи областного бюджета"</t>
  </si>
  <si>
    <t>Псковская область</t>
  </si>
  <si>
    <t>Код главного администратора источников внутреннего финансирования дефицита областного бюджета</t>
  </si>
  <si>
    <t>Код  источника внутреннего финансирования дефицита областного бюджета</t>
  </si>
  <si>
    <t xml:space="preserve">Сводная роспись включает:
бюджетные ассигнования по расходам областного бюджета на финансовый год и плановый период в разрезе главных распорядителей средств областного бюджета (далее - главные распорядители), разделов, подразделов, целевых статей (государственных программ и непрограммных направлений деятельности) и групп, подгрупп и элементов видов расходов классификации расходов областного бюджета по форме согласно приложению 1 к настоящему Порядку;
бюджетные ассигнования по источникам финансирования дефицита областного бюджета на финансовый год и плановый период в разрезе главных администраторов источников финансирования дефицита областного бюджета (далее - главный администратор источников) и кодов источников внутреннего финансирования дефицита областного бюджета классификации источников финансирования дефицитов бюджетов по форме согласно приложению 2 к настоящему Порядку.
</t>
  </si>
  <si>
    <t>Постановление Минфина Рязанской области от 19.11.2008 N 6 (ред. от 14.03.2016)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t>
  </si>
  <si>
    <t>Рязанская область</t>
  </si>
  <si>
    <t xml:space="preserve">код источника внутреннего финансирования дефицита областного бюджета классификации источников финансирования дефицитов бюджетов
</t>
  </si>
  <si>
    <t xml:space="preserve">В состав сводной росписи включаются:
1.1. Роспись расходов областного бюджета на текущий финансовый год и плановый период в разрезе ведомственной структуры расходов областного бюджета (далее - ведомственная структура).
Показатели сводной бюджетной росписи утверждаются по главным распорядителям бюджетных средств, разделам, подразделам, целевым статьям, группам, подгруппам видов расходов классификации расходов бюджетов.
1.2. Роспись источников внутреннего финансирования дефицита областного бюджета на текущий финансовый год и плановый период в разрезе главных администраторов источников финансирования дефицита областного бюджета (далее - главный администратор источников) и кодов источников внутреннего финансирования дефицита областного бюджета классификации источников финансирования дефицитов бюджетов.
</t>
  </si>
  <si>
    <t>Приказ министерства управления финансами Самарской области от 23.04.2009 N 01-21/16 (ред. от 24.01.2017) "Об утверждении Порядка составления и ведения сводной бюджетной росписи областного бюджета, бюджетных росписей главных распорядителей (распорядителей) средств областного бюджета (главных администраторов источников финансирования дефицита областного бюджета), определения, утверждения и доведения лимитов бюджетных обязательств"</t>
  </si>
  <si>
    <t>Самарская область</t>
  </si>
  <si>
    <t>Наименование ГРБС</t>
  </si>
  <si>
    <t>РзПр</t>
  </si>
  <si>
    <t>ЦСР (код, наименование)</t>
  </si>
  <si>
    <t>ПНО (Отнесение к публичному нормативному обязательству), Указы (Отнесение к указам Президента Российской Федерации), МО (Муниципальное образование), Мероприятие (Код, наименование), КЦ (Код целевых средств)</t>
  </si>
  <si>
    <t>Наименование источника финансирования дефицита</t>
  </si>
  <si>
    <t xml:space="preserve"> В состав сводной бюджетной росписи включаются:
бюджетные ассигнования по расходам областного бюджета на соответствующий финансовый год и на плановый период в разрезе ведомственной структуры расходов областного бюджета (далее - ведомственная структура) с детализацией бюджетных инвестиций в объекты капитального строительства государственной собственности Самарской области (далее - бюджетные инвестиции) раздельно по каждому инвестиционному проекту (по кодам мероприятий)
, кодов целевых статей и видов расходов областного бюджета
бюджетные ассигнования по источникам внутреннего финансирования дефицита областного бюджета на соответствующий финансовый год и на плановый период в разрезе главных администраторов источников финансирования дефицита областного бюджета (далее - главный администратор источников).
</t>
  </si>
  <si>
    <t>Приказ Министерства финансов Сахалинской области от 20.01.2017 N 2 "Об утверждении порядка составления и ведения сводной бюджетной росписи областного бюджета Сахалинской области и бюджетных росписей главных распорядителей бюджетных средств и главных администраторов источников финансирования дефицита областного бюджета Сахалинской области"</t>
  </si>
  <si>
    <t>Сахалинская область</t>
  </si>
  <si>
    <t>Код по бюджетной классификации целевой статьи</t>
  </si>
  <si>
    <t>Код по бюджетной классификации источника финансирования дефицита областного бюджета</t>
  </si>
  <si>
    <t xml:space="preserve">1. Сводная роспись составляется министерством финансов Сахалинской области (далее - Министерство) на финансовый год и плановый период в ИС АСУБП по форме приложения N 1 к настоящему Порядку и включает:
1) бюджетные ассигнования по расходам областного бюджета на текущий финансовый год и на плановый период в разрезе главных распорядителей средств областного бюджета, разделов, подразделов, целевых статей (государственных программ и непрограммных направлений деятельности), групп, подгрупп видов расходов, дополнительной классификации в отношении федеральных средств;
2) бюджетные ассигнования по источникам финансирования дефицита областного бюджета на текущий финансовый год и на плановый период в разрезе кодов классификации источников финансирования дефицитов бюджетов.
</t>
  </si>
  <si>
    <t xml:space="preserve">МИНИСТЕРСТВО ФИНАНСОВ РЕСПУБЛИКИ ДАГЕСТАН
ПРИКАЗ
от 17 февраля 2008 года N Б/н
ОБ УТВЕРЖДЕНИИ ПОРЯДКА СОСТАВЛЕНИЯ И ВЕДЕНИЯ СВОДНОЙ БЮДЖЕТНОЙ РОСПИСИ РЕСПУБЛИКАНСКОГО БЮДЖЕТА И БЮДЖЕТНЫХ РОСПИСЕЙ ГЛАВНЫХ РАСПОРЯДИТЕЛЕЙ СРЕДСТВ РЕСПУБЛИКАНСКОГО БЮДЖЕТА (ГЛАВНЫХ АДМИНИСТРАТОРОВ ИСТОЧНИКОВ ФИНАНСИРОВА НИЯ ДЕФИЦИТА РЕСПУБЛИКАНСКОГО БЮДЖЕТА) </t>
  </si>
  <si>
    <t>Республика Дагестан</t>
  </si>
  <si>
    <t>Наименование показателя\ главного распорядителя средств республиканского бюджета</t>
  </si>
  <si>
    <t>Код по бюджетной классифкации целевой статьи</t>
  </si>
  <si>
    <t>Сводная бюджетная роспись республиканского бюджета (ф. 0501050) (далее - сводная роспись) составляется Министерством финансов Республики Дагестан по форме, согласно приложению N 1 к настоящему Порядку и включает:
бюджетные ассигнования по расходам республиканского бюджета на текущий финансовый год и на плановый период в разрезе ведомственной структуры расходов республиканского бюджета (далее - ведомственная структура);
бюджетные ассигнования по источникам финансирования дефицита республиканского бюджета на текущий финансовый год и на плановый период в разрезе кодов классификации источников финансирования дефицитов бюджетов.</t>
  </si>
  <si>
    <t>Приказ Министерства финансов Республики Ингушетия от 24 октября 2012 г. N 481-П "Об утверждении порядка составления и ведения сводной бюджетной росписи республиканского бюджета Республики Ингушетия и бюджетных росписей главных распорядителей средств республиканского бюджета Республики Ингушетия (главных администраторов источников финансирования дефицита республиканского бюджета Республики Ингушетия)"</t>
  </si>
  <si>
    <t>Республика Ингушетия</t>
  </si>
  <si>
    <t xml:space="preserve">Сводная бюджетная роспись республиканского бюджета Республики Ингушетия составляется Министерством финансов Республики Ингушетия и включает:
бюджетные ассигнования по расходам республиканского бюджета Республики Ингушетия на текущий финансовый год в разрезе кодов классификации расходов бюджетов;
бюджетные ассигнования по источникам финансирования дефицита республиканского бюджета Республики Ингушетия на текущий финансовый год в разрезе кодов классификации источников финансирования дефицитов бюджетов.
</t>
  </si>
  <si>
    <t>Приказ Министерства финансов Республики Калмыкия от 27.12.2012 N 15/263м
(ред. от 30.12.2016)
"О порядке составления и ведения сводной бюджетной росписи республиканского бюджета и бюджетных росписей главных распорядителей средств республиканского бюджета (главных администраторов источников финансирования дефицита республиканского бюджета)"</t>
  </si>
  <si>
    <t>Республика Калмыкия</t>
  </si>
  <si>
    <t>Глава</t>
  </si>
  <si>
    <t>Целевая статья</t>
  </si>
  <si>
    <t>Код главы</t>
  </si>
  <si>
    <t>Код ИФБД</t>
  </si>
  <si>
    <t>Сводная бюджетная роспись республиканского бюджета (далее - сводная роспись) составляется Министерством финансов Республики Калмыкия (далее - Минфин РК) по формам СБР-1, СБР-2 согласно Приложению N 1 к настоящему Порядку и включает следующие показатели:
юджетные ассигнования по расходам республиканского бюджета на текущий финансовый год и на плановый период в разрезе главных распорядителей средств республиканского бюджета, разделов, подразделов, целевых статей (государственных программ Республики Калмыкия и непрограммных направлений деятельности), групп, подгрупп и элементов видов расходов классификации расходов республиканского бюджета (Форма СБР1);
бюджетные ассигнования по источникам финансирования дефицита республиканского бюджета на текущий финансовый год и на плановый период в разрезе кодов классификации источников финансирования дефицитов бюджетов (форма СБР-2).</t>
  </si>
  <si>
    <t>(ред. от 30.12.2016)</t>
  </si>
  <si>
    <t>Ненецкий автономный округ</t>
  </si>
  <si>
    <t>целевая статья</t>
  </si>
  <si>
    <t>КОСГУ, подкод детализации</t>
  </si>
  <si>
    <t xml:space="preserve">Код источника финансирования дефицита окружного бюджета по бюджетной классификации
</t>
  </si>
  <si>
    <t xml:space="preserve">Сводная бюджетная роспись окружного бюджета (далее - сводная роспись) включает:
бюджетные ассигнования по расходам окружного бюджета на текущий финансовый год и на плановый период;
бюджетные ассигнования по источникам финансирования дефицита окружного бюджета на текущий финансовый год и на плановый период.
Подкоды детализации сводной росписи утверждены приказом
</t>
  </si>
  <si>
    <t>О порядке составления и ведения сводной бюджетной росписи республиканского бюджета и бюджетных росписей главных распорядителей средств республиканского бюджета (главных администраторов источников финансирования дефицита республиканского бюджета)</t>
  </si>
  <si>
    <t>Ханты-Мансийский автономный округ</t>
  </si>
  <si>
    <t xml:space="preserve">Код по бюджетной классификации
главного администратора источников внутреннего финансирования дефицита бюджета автономного округа
</t>
  </si>
  <si>
    <t xml:space="preserve">Код по бюджетной классификации
источника внутреннего финансирования дефицита бюджета автономного округа
</t>
  </si>
  <si>
    <t xml:space="preserve">В состав сводной бюджетной росписи включаются:
бюджетные ассигнования по расходам бюджета автономного округа на очередной финансовый год и на плановый период (показатели сводной бюджетной росписи расходов) в разрезе главных распорядителей средств бюджета автономного округа (далее - главные распорядители), разделов, подразделов, целевых статей (государственных программ автономного округа и непрограммных направлений деятельности) (далее - целевых статей), групп, подгрупп видов расходов классификации расходов бюджета автономного округа по форме согласно приложению 1 к настоящему Порядку.
бюджетные ассигнования по источникам внутреннего финансирования дефицита бюджета автономного округа на очередной финансовый год и на плановый период (показатели сводной бюджетной росписи источников внутреннего финансирования дефицита бюджета автономного округа) в разрезе главных администраторов источников внутреннего финансирования дефицита бюджета автономного округа (далее - главные администраторы источников финансирования) и кодов классификации источников внутреннего финансирования дефицита бюджета автономного округа по форме согласно приложению 1 к настоящему Порядку.
В целях составления и ведения сводной бюджетной росписи, бюджетных росписей, лимитов бюджетных обязательств применяется бюджетная классификация Российской Федерации (далее - бюджетная классификация), перечень лицевых счетов и дополнительная классификация расходов бюджета автономного округа и источников внутреннего финансирования дефицита бюджета автономного округа (далее - дополнительная классификация).
4. Дополнительная классификация используется для получения аналитической информации о расходах бюджета автономного округа и включает:
КОСГУ - аналитический классификатор операций сектора государственного управления;
мероприятие - аналитический классификатор детализации расходов бюджета автономного округа;
тип средств бюджета - аналитический классификатор источников финансового обеспечения расходов бюджета автономного округа.
</t>
  </si>
  <si>
    <t xml:space="preserve">Приказ Департамента финансов ЯНАО от 27.12.2013 N 2901-07/132
(ред. от 19.12.2016)
"Об утверждении Порядка составления и ведения сводной бюджетной росписи окружного бюджета, бюджетных росписей главных распорядителей средств окружного бюджета (главных администраторов источников финансирования дефицита окружного бюджета), лимитов бюджетных обязательств"
</t>
  </si>
  <si>
    <t>Ямало-Ненецкий автономный округ</t>
  </si>
  <si>
    <t xml:space="preserve">наименование показателя
</t>
  </si>
  <si>
    <t>Группа и подгруппа вида расходов</t>
  </si>
  <si>
    <t xml:space="preserve">Приказ департамента финансов Приморского края от 23.12.2015 N 273 "Об утверждении Порядка составления и ведения сводной бюджетной росписи краевого бюджета и бюджетных росписей главных распорядителей средств краевого бюджета"
</t>
  </si>
  <si>
    <t>Приморский край</t>
  </si>
  <si>
    <t xml:space="preserve">Код
дополнительной классификации
</t>
  </si>
  <si>
    <t xml:space="preserve">Код
главного администратора источников внутреннего финансирования дефицита краевого бюджета
</t>
  </si>
  <si>
    <t xml:space="preserve">Код
группы, Код подгруппы, Код статьи, Код вида источника финансирования дефицитов бюджетов
</t>
  </si>
  <si>
    <t xml:space="preserve"> Сводная роспись включает бюджетные ассигнования по расходам краевого бюджета на очередной финансовый год и на плановый период в разрезе главных распорядителей средств краевого бюджета, разделов, подразделов, целевых статей (государственных программ Приморского края и непрограммных направлений деятельности), групп, подгрупп и элементов видов расходов, дополнительной классификации расходов краевого бюджета (далее - дополнительная классификация) и бюджетные ассигнования по источникам внутреннего финансирования дефицита краевого бюджета (кроме операций по управлению остатками средств на едином счете бюджета) в разрезе главных администраторов источников финансирования дефицита краевого бюджета (далее - главный администратор источников) и кодов источников внутреннего финансирования дефицита краевого бюджета классификации источников финансирования дефицитов бюджетов.
В качестве дополнительной классификации по расходам краевого бюджета, источником финансового обеспечения которых являются:
- средства, поступающие из федерального бюджета, используются коды, установленные Федеральным казначейством (Казначейством России);
- средства краевого бюджета, используются коды, установленные приказом департамента финансов Приморского края от 10.12.2015 N 256 "О порядке применения бюджетной классификации Российской Федерации в части, относящейся к краевому бюджету и бюджету территориального фонда обязательного медицинского страхования".
</t>
  </si>
  <si>
    <t xml:space="preserve">Приказ министерства финансов Ставропольского края от 09.12.2015 N 414-бр (ред. от 06.07.2016) "Об утверждении порядка составления и ведения сводной бюджетной росписи бюджета Ставропольского края и бюджетных росписей главных распорядителей (распорядителей) средств бюджета Ставропольского края (главных администраторов источников финансирования дефицита бюджета Ставропольского края) и лимитов бюджетных обязательств"
</t>
  </si>
  <si>
    <t>Ставропольский край</t>
  </si>
  <si>
    <t>Коды по бюджетной классификации
Вед.</t>
  </si>
  <si>
    <t>Коды по бюджетной классификации
Рз</t>
  </si>
  <si>
    <t>Коды по бюджетной классификации
ПР</t>
  </si>
  <si>
    <t>Коды по бюджетной классификации
ЦСР</t>
  </si>
  <si>
    <t>Коды по бюджетной классификации
ВР</t>
  </si>
  <si>
    <t>В ИС дополнительно детализируются с применением дополнительного классификатора аналитического учета - кода типа средств, а также кода цели в отношении бюджетных ассигнований по расходам на исполнение публичных нормативных обязательств</t>
  </si>
  <si>
    <t xml:space="preserve">Код главного администратора источников финансирования дефицита краевого бюджета
</t>
  </si>
  <si>
    <t xml:space="preserve">Код источника финансирования дефицита краевого бюджета по бюджетной классификации
</t>
  </si>
  <si>
    <t xml:space="preserve">Сводная бюджетная роспись составляется минфином края  и включает:
1.1. Бюджетные ассигнования по расходам краевого бюджета на текущий финансовый год и плановый период в разрезе главных распорядителей средств краевого бюджета (далее - главные распорядители), разделов, подразделов, целевых статей (государственных программ и непрограммных направлений деятельности), групп видов расходов классификации расходов бюджетов. В АС "Бюджет" бюджетные ассигнования по расходам краевого бюджета на текущий финансовый год и плановый период дополнительно детализируются с применением дополнительного классификатора аналитического учета - кода типа средств, а также кода цели в отношении бюджетных ассигнований по расходам на исполнение публичных нормативных обязательств.
1.2. Бюджетные ассигнования по источникам финансирования дефицита краевого бюджета на текущий финансовый год и плановый период в разрезе главных администраторов источников финансирования дефицита краевого бюджета (далее - главный администратор источников) и кодов источников финансирования дефицита краевого бюджета классификации источников финансирования дефицитов бюджетов.
</t>
  </si>
  <si>
    <t xml:space="preserve">Приказ Министерства финансов Хабаровского края от 28.12.2016 N 261П (ред. от 17.02.2017) "Об утверждении порядка составления и ведения сводной бюджетной росписи краевого бюджета"
</t>
  </si>
  <si>
    <t>Хабаровский край</t>
  </si>
  <si>
    <t xml:space="preserve">Наименование главного распорядителя бюджетных средств, показателей (по классификации)
</t>
  </si>
  <si>
    <t>ЦС</t>
  </si>
  <si>
    <t xml:space="preserve">Дополнительный код
</t>
  </si>
  <si>
    <t xml:space="preserve">Наименование главного администратора источников финансирования дефицита краевого бюджета, наименование показателей (по классификации)
</t>
  </si>
  <si>
    <t xml:space="preserve">Код классификации источников финансирования дефицита краевого бюджета
</t>
  </si>
  <si>
    <t xml:space="preserve">Приказ Минфина Амурской области от 26.12.2012 N 311 (ред. от 27.12.2016)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t>
  </si>
  <si>
    <t>Амурская область</t>
  </si>
  <si>
    <t xml:space="preserve">Код
</t>
  </si>
  <si>
    <t xml:space="preserve">В состав сводной росписи включаются:
1.1) роспись расходов областного бюджета на текущий финансовый год в разрезе главных распорядителей средств областного бюджета (далее - главный распорядитель), раздела, подраздела, целевой статьи и группы вида расходов;
1.2) роспись источников финансирования дефицита областного бюджета на текущий финансовый год в разрезе главных администраторов источников финансирования дефицита областного бюджета (далее - главный администратор источников) и кодов классификации источников финансирования дефицитов бюджетов, кроме операций по управлению остатками средств на едином счете областного бюджета.
</t>
  </si>
  <si>
    <t xml:space="preserve">Постановление минфина Астраханской области от 18.12.2013 N 43-п (ред. от 10.02.2017) "Об утверждении Порядка составления и ведения сводной бюджетной росписи бюджета Астраханской области и бюджетных росписей главных распорядителей средств бюджета Астраханской области (главных администраторов источников финансирования дефицита бюджета Астраханской области)"
</t>
  </si>
  <si>
    <t>Астраханская область</t>
  </si>
  <si>
    <t xml:space="preserve">Наименование ГРБС и наименование показателей бюджетной классификации расходов
</t>
  </si>
  <si>
    <t>Подраздел</t>
  </si>
  <si>
    <t xml:space="preserve">Целевая статья
</t>
  </si>
  <si>
    <t xml:space="preserve">Наименование показателей
</t>
  </si>
  <si>
    <t xml:space="preserve">Код источника финансирования дефицита бюджета Астраханской области по бюджетной классификации
</t>
  </si>
  <si>
    <t xml:space="preserve">Сводная бюджетная роспись включает в себя:
- бюджетные ассигнования по расходам бюджета Астраханской области по соответствующим главным распорядителям средств бюджета Астраханской области (далее - ГРБС) в разрезе ведомственной структуры расходов бюджета Астраханской области (далее - сводная бюджетная роспись расходов);
- бюджетные ассигнования по источникам финансирования дефицита бюджета Астраханской области в разрезе соответствующих кодов классификации источников финансирования дефицита бюджета Астраханской области (далее - сводная бюджетная роспись источников финансирования дефицита бюджета Астраханской области).
</t>
  </si>
  <si>
    <t xml:space="preserve">Приказ Департамента финансов Брянской области от 16.12.2013 N 165 (ред. от 31.07.2016) "Об утверждении Порядка составления и ведения сводной бюджетной росписи областного бюджета,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</si>
  <si>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Брянская область</t>
  </si>
  <si>
    <t xml:space="preserve">Код
главного распорядителя средств областного бюджета
</t>
  </si>
  <si>
    <t xml:space="preserve">Код
раздела, подраздела
</t>
  </si>
  <si>
    <t xml:space="preserve">Код
главного администратора источников внутреннего финансирования дефицита областного бюджета
</t>
  </si>
  <si>
    <t xml:space="preserve">Код
источника внутреннего финансирования дефицита областного бюджета
</t>
  </si>
  <si>
    <t xml:space="preserve">1. Сводная бюджетная роспись областного бюджета (далее - сводная роспись) составляется департаментом финансов Брянской области (далее - Департамент) по форме согласно приложениям 1, 2 к настоящему Порядку и включает:
1.1. Бюджетные ассигнования по расходам областного бюджета на текущий финансовый год и на плановый период в разрезе главных распорядителей средств областного бюджета, разделов, подразделов, целевых статей (государственных программ Брянской области и непрограммных направлений деятельности), групп и подгрупп видов расходов.
1.2. Бюджетные ассигнования по источникам внутреннего финансирования дефицита областного бюджета на текущий финансовый год и на плановый период в разрезе главных администраторов источников внутреннего финансирования дефицита областного бюджета, кодов группы, подгруппы, статьи и вида источников финансирования дефицитов бюджетов, кроме операций по управлению остатками средств на едином счете по учету средств областного бюджета.
</t>
  </si>
  <si>
    <t xml:space="preserve">Приказ Департамента финансов Вологодской области от 24.03.2014 N 45 (ред. от 10.03.2015, с изм. от 09.03.2016) "Об утверждении Порядка составления и ведения сводной бюджетной росписи областного бюджета и Порядка составления и ведения бюджетных росписей главных распорядителей (распорядителей) средств областного бюджета, включая внесение изменений в них"
</t>
  </si>
  <si>
    <t>Вологодская область</t>
  </si>
  <si>
    <t xml:space="preserve">Наименование муниципального образования
</t>
  </si>
  <si>
    <t xml:space="preserve">Код по КИВФ
</t>
  </si>
  <si>
    <t xml:space="preserve">Сводная бюджетная роспись составляется Департаментом финансов на очередной финансовый год и плановый период в соответствии с показателями закона области об областном бюджете на очередной финансовый год и плановый период (далее - закон об областном бюджете) в разрезе кодов бюджетной классификации Российской Федерации и включает в себя роспись расходов областного бюджета и роспись источников внутреннего финансирования дефицита областного бюджета.
Сводная бюджетная роспись расходов составляется структурными подразделениями Департамента финансов (далее - структурные подразделения) по курируемым расходам областного бюджета
Структурные подразделения заносят показатели сводной бюджетной росписи расходов на очередной финансовый год и плановый период
по распорядительным лицевым счетам, открытым главным распорядителям средств областного бюджета (далее - главные распорядители) в Департаменте финансов, в разрезе кодов главных распорядителей бюджетных средств, разделов, подразделов, целевых статей и видов расходов.
Виды расходов утверждаются в сводной бюджетной росписи в разрезе групп, подгрупп и элементов видов расходов.
Роспись источников внутреннего финансирования дефицита областного бюджета (далее - роспись источников) составляется структурными подразделениями по курируемым источникам внутреннего финансирования дефицита областного бюджета
Структурные подразделения заносят
 показатели росписи источников в разрезе кодов главных администраторов источников финансирования дефицита областного бюджета и кодов групп, подгрупп, статей, подстатей, элементов, видов источников финансирования дефицита областного бюджета и кодов классификации операций сектора государственного управления, относящихся к источникам финансирования дефицита бюджета Российской Федерации.
</t>
  </si>
  <si>
    <t xml:space="preserve">Приказ ДФ Воронежской обл. от 22.12.2015 N 174"о/н" (ред. от 27.12.2016) "О Порядке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</si>
  <si>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Воронежская область</t>
  </si>
  <si>
    <t>Код Рз</t>
  </si>
  <si>
    <t>Код ЦСР</t>
  </si>
  <si>
    <t xml:space="preserve">Код главного администратора источников внутреннего финансирования дефицита областного бюджета
</t>
  </si>
  <si>
    <t xml:space="preserve">Код источника внутреннего финансирования дефицита областного бюджета
</t>
  </si>
  <si>
    <t>1. В состав сводной росписи включаются:
- сводная бюджетная роспись расходов областного бюджета (далее - сводная роспись расходов) в разрезе ведомственной структуры расходов областного бюджета (далее - ведомственная структура) по форме согласно приложению 1 к настоящему Порядку;
- сводная роспись источников внутреннего финансирования дефицита областного бюджета в разрезе главных администраторов источников финансирования дефицита областного бюджета (далее - главный администратор источников) по форме согласно приложению 2 к настоящему Порядку.</t>
  </si>
  <si>
    <t xml:space="preserve">Приказ министерства финансов Иркутской области от 30.12.2015 N 112н-мпр (ред. от 20.01.2017) "Об утверждении Порядка составления и ведения сводной бюджетной росписи областного бюджета и бюджетных росписей главных распорядителей (распорядителей) средств областного бюджета"
</t>
  </si>
  <si>
    <t>Иркутская область</t>
  </si>
  <si>
    <t xml:space="preserve">Наименование кода
</t>
  </si>
  <si>
    <t>Код КВСР</t>
  </si>
  <si>
    <t>Код КФСР</t>
  </si>
  <si>
    <t>Код КЦСР</t>
  </si>
  <si>
    <t>Код КВР</t>
  </si>
  <si>
    <t xml:space="preserve">КОД источника финансирования дефицита областного бюджета
</t>
  </si>
  <si>
    <t xml:space="preserve">В состав сводной росписи включаются:
роспись расходов областного бюджета на очередной финансовый год и плановый период, составляемая в разрезе ведомственной структуры расходов областного бюджета (по главным распорядителям средств областного бюджета, разделам, подразделам, целевым статьям (государственным программам Иркутской области и непрограммным направлениям деятельности), группам видов расходов классификации расходов бюджетов);
роспись источников финансирования дефицита областного бюджета на очередной финансовый год и плановый период, составляемая в разрезе главных администраторов источников финансирования дефицита областного бюджета (далее - главный администратор источников) и кодов классификации источников финансирования дефицитов бюджетов.
</t>
  </si>
  <si>
    <t xml:space="preserve">Приказ Министерства финансов Калужской обл. от 05.03.2012 N 19 (ред. от 18.12.2015)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</si>
  <si>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Калужская область</t>
  </si>
  <si>
    <t xml:space="preserve">Код КГРБС
</t>
  </si>
  <si>
    <t xml:space="preserve">Код источника финансирования дефицита областного бюджета по бюджетной классификации
</t>
  </si>
  <si>
    <t xml:space="preserve"> В состав сводной бюджетной росписи включаются:
1.1. Роспись расходов областного бюджета на очередной финансовый год и плановый период в разрезе ведомственной структуры расходов областного бюджета
1.2. Роспись источников финансирования дефицита областного бюджета на очередной финансовый год и плановый период в разрезе главных администраторов источников финансирования дефицита областного бюджета и кодов источников финансирования дефицита областного бюджета классификации источников финансирования дефицитов бюджетов
</t>
  </si>
  <si>
    <t xml:space="preserve">Распоряжение министерства финансов Кировской области от 28.11.2016 N 110 "Об утверждении Порядка составления и ведения сводной бюджетной росписи областного бюджета"
</t>
  </si>
  <si>
    <t>Кировская область</t>
  </si>
  <si>
    <t xml:space="preserve">Наименование расходов
</t>
  </si>
  <si>
    <t xml:space="preserve">Наименование источников финансирования дефицита областного бюджета
</t>
  </si>
  <si>
    <t xml:space="preserve">Код ГАИФД
</t>
  </si>
  <si>
    <t xml:space="preserve">Код классификации источников финансирования дефицита областного бюджета
</t>
  </si>
  <si>
    <t xml:space="preserve">2.1. Сводная роспись составляется по форме согласно приложению N 1 к настоящему Порядку и включает в себя:
2.1.1. Бюджетные ассигнования по расходам областного бюджета на текущий финансовый год и на плановый период в разрезе ГРБС, разделов, подразделов, целевых статей (государственных программ Кировской области и непрограммных направлений деятельности), групп видов расходов классификации расходов бюджетов.
2.1.2. Бюджетные ассигнования по источникам финансирования дефицита областного бюджета (кроме операций по управлению остатками средств на едином счете по учету средств областного бюджета) на текущий финансовый год и на плановый период в разрезе кодов классификации источников финансирования дефицитов бюджетов.
2.2. При составлении сводной росписи бюджетные ассигнования на осуществление бюджетных инвестиций в объекты капитального строительства государственной собственности Кировской области в соответствии с инвестиционными проектами сметной стоимостью менее 100 млн. рублей (далее - бюджетные инвестиции менее 100 млн. рублей) согласно части 2 статьи 19 и пункту 50 части 1 статьи 25 Закона отражаются в составе бюджетных ассигнований на соответствующую государственную программу Кировской области раздельно по каждому инвестиционному проекту и соответствующей ему целевой статье расходов областного бюджета, устанавливаемой министерством финансов.
2.3. В соответствии с законом области об областном бюджете и предложениями ГРБС о распределении бюджетных ассигнований на бюджетные инвестиции менее 100 млн. рублей в разрезе инвестиционных проектов бюджетный отдел формирует сводную роспись и ежегодно, не позднее 8 декабря, вносит ее на утверждение министру финансов Кировской области (далее - министр финансов).
</t>
  </si>
  <si>
    <t xml:space="preserve">Постановление Департамента финансов Костромской области от 20.07.2009 N 11 (ред. от 06.04.2016)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</si>
  <si>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Костромская область</t>
  </si>
  <si>
    <t xml:space="preserve">Наименование главного распорядителя бюджетных средств
</t>
  </si>
  <si>
    <t>Код бюджетной классификации
КВСР</t>
  </si>
  <si>
    <t>Код бюджетной классификации
КФСР</t>
  </si>
  <si>
    <t>Код бюджетной классификации
КЦСР</t>
  </si>
  <si>
    <t>Код бюджетной классификации
КВР</t>
  </si>
  <si>
    <t xml:space="preserve">Бюджетная классификация
Наименование источника внутреннего финансирования дефицита областного бюджета
</t>
  </si>
  <si>
    <t xml:space="preserve">Бюджетная классификация
Код источника финансирования
</t>
  </si>
  <si>
    <t xml:space="preserve"> Сводная бюджетная роспись областного бюджета (далее - сводная роспись) составляется департаментом финансов Костромской области (далее - департамент финансов) по форме согласно приложению N 1 к настоящему Порядку и включает:
1) бюджетные ассигнования по расходам областного бюджета на очередной финансовый год и на плановый период по главным распорядителям бюджетных средств, разделам, подразделам, целевым статьям (государственным программам Костромской области и непрограммным направлениям деятельности), группам и подгруппам видов расходов классификации расходов бюджета;
(пп. 1 в ред. постановления департамента финансов Костромской области от 25.12.2015 N 34)
2) бюджетные ассигнования по источникам финансирования дефицита областного бюджета на очередной финансовый год и на плановый период, кроме операций по управлению остатками средств на едином счете областного бюджета.
</t>
  </si>
  <si>
    <t xml:space="preserve">Приказ комитета финансов Курской области от 07.12.2015 N 71н (ред. от 06.03.2017)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</si>
  <si>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Курская область</t>
  </si>
  <si>
    <t xml:space="preserve">Сводная бюджетная роспись областного бюджета (далее - сводная роспись) составляется управлением бюджетной политики комитета финансов Курской области (далее - управление бюджетной политики, Комитет) по форме согласно приложению N 1 к настоящему Порядку и включает:
бюджетные ассигнования по расходам областного бюджета на очередной финансовый год и на плановый период согласно ведомственной структуре расходов областного бюджета по главным распорядителям бюджетных средств (далее - главные распорядители), разделам, подразделам, целевым статьям (государственным программам Курской области и непрограммным направлениям деятельности), группам видов расходов классификации расходов областного бюджета;
(в ред. приказа комитета финансов Курской области от 12.12.2016 N 103н)
бюджетные ассигнования по источникам финансирования дефицита областного бюджета на очередной финансовый год и на плановый период по кодам классификации источников финансирования дефицитов бюджетов, кроме операций по управлению остатками средств на едином счете областного бюджета.
</t>
  </si>
  <si>
    <t>Приказ управления финансов Липецкой обл. от 08.12.2011 N 205 (ред. от 15.12.2015)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t>
  </si>
  <si>
    <t>Липецская область</t>
  </si>
  <si>
    <t xml:space="preserve">Код главного администратора источников финансирования дефицита областного бюджета
</t>
  </si>
  <si>
    <t xml:space="preserve">Код источника финансирования дефицита областного бюджета
</t>
  </si>
  <si>
    <t xml:space="preserve">Сводная роспись включает в себя:
роспись расходов областного бюджета на текущий финансовый год и на плановый период (в случае составления областного бюджета на трехлетний период) в разрезе главных распорядителей средств областного бюджета, разделов, подразделов, целевых статей (государственных программ области и непрограммных направлений деятельности), групп видов расходов классификации расходов бюджета по форме согласно приложению 1 к настоящему Порядку;
роспись источников финансирования дефицита областного бюджета на текущий финансовый год и на плановый период (в случае составления областного бюджета на трехлетний период) в разрезе главных администраторов источников финансирования дефицита областного бюджета (далее - главный администратор источников) и кодов классификации источников финансирования дефицитов бюджетов, кроме операций по управлению остатками средств на едином счете бюджета, по форме согласно приложению 2 к настоящему Порядку.
</t>
  </si>
  <si>
    <t>Приказ Минфина Мурманской области от 13.12.2016 N 138Н (ред. от 23.12.2016)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t>
  </si>
  <si>
    <t>Мурманская область</t>
  </si>
  <si>
    <t xml:space="preserve">Код по бюджетной классификации главного распорядителя средств
</t>
  </si>
  <si>
    <t>Код по бюджетной классификации
раздела</t>
  </si>
  <si>
    <t xml:space="preserve"> кодов аналитического учета (кода цели, присваиваемого органами Федерального казначейства, регионального кода цели (далее - коды цели), кода мероприятия, применяемого в целях организации программно-целевого исполнения областного бюджета (далее - код мероприятия)) - в форме СБР не отражаются</t>
  </si>
  <si>
    <t xml:space="preserve">Код источника финансирования дефицита федерального бюджета по бюджетной классификации
</t>
  </si>
  <si>
    <t xml:space="preserve">Сводная бюджетная роспись составляется Департаментом финансов по форме согласно приложению N 1 к настоящему Порядку и включает:
1) бюджетные ассигнования по расходам окружного бюджета на соответствующий финансовый год и плановый период в разрезе главных распорядителей средств, разделов, подразделов, целевых статей (государственных программ автономного округа и непрограммных направлений деятельности), групп и подгрупп видов расходов классификации расходов бюджетов;
бюджетные ассигнования по источникам финансирования дефицита окружного бюджета на соответствующий финансовый год и плановый период в разрезе кодов классификации источников финансирования дефицитов бюджетов, кроме операций по управлению остатками средств на едином счете окружного бюджета.
В целях составления и ведения сводной бюджетной росписи, бюджетной росписи, лимитов бюджетных обязательств используется бюджетная классификация Российской Федерации (далее - бюджетная классификация), перечень лицевых счетов и дополнительная классификация расходов окружного бюджета и источников финансирования дефицита окружного бюджета (далее - дополнительная классификация).
1.4. Дополнительная классификация используется для получения аналитической информации о средствах окружного бюджета и включает:
тип средств бюджета - классификатор источников образования средств окружного бюджета, видов безвозмездных перечислений из окружного бюджета и видов операций;
субКОСГУ - аналитический классификатор классификации операций сектора государственного управления;
мероприятие - детализация целевого назначения расходов главных распорядителей средств окружного бюджета, распорядителей средств окружного бюджета (далее - главный распорядитель, распорядитель) и получателей средств окружного бюджета (далее - получатель средств);
направление - перечень муниципальных образований в Ямало-Ненецком автономном округе (далее - автономный округ), государственных внебюджетных фондов и государственных учреждений автономного округа;
вид плана - классификатор характера внесения изменений в сводную бюджетную роспись, лимиты бюджетных обязательств;
код бюджетного ассигнования - классификатор основных мероприятий подпрограмм государственных программ автономного округа;
код расходного обязательства - классификатор расходных обязательств автономного округа;
вид изменений - классификатор изменений, вносимых в сводную бюджетную роспись по основаниям, установленным статьей 217 Бюджетного кодекса Российской Федерации и статьей 26 Закона Ямало-Ненецкого автономного округа от 03 марта 2008 года N 2-ЗАО "О бюджетном процессе в Ямало-Ненецком автономном округе" (далее - Закон о бюджетном процессе);
код дополнительной информации - аналитический признак для группировки или анализа данных, в том числе для отражения средств, выделенных на государственную поддержку семьи и детей;
код расходов контрактной системы - классификатор объемов финансового обеспечения для осуществления закупок.
</t>
  </si>
  <si>
    <t xml:space="preserve">Приказ финансового управления правительства ЕАО от 11.02.2013 N 18-п
(ред. от 30.10.2015)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</si>
  <si>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Еврейская автономная область</t>
  </si>
  <si>
    <t xml:space="preserve">наименование
</t>
  </si>
  <si>
    <t>Код по бюджетной классификации
 целевой статьи</t>
  </si>
  <si>
    <t xml:space="preserve">Главный администратор источников финансирования дефицита областного бюджета </t>
  </si>
  <si>
    <t xml:space="preserve">Сводная бюджетная роспись включает в себя:
- бюджетные ассигнования по расходам областного бюджета на текущий финансовый год и на плановый период в разрезе ведомственной структуры расходов областного бюджета по разделам, подразделам, целевым статьям и видам расходов бюджетной классификации (далее - ведомственная структура) по форме согласно приложению 1 к настоящему Порядку;
- бюджетные ассигнования по источникам внутреннего финансирования дефицита областного бюджета на текущий финансовый год и на плановый период в разрезе главных администраторов источников финансирования дефицита областного бюджета и кодов классификации источников финансирования дефицитов бюджетов по форме согласно приложению 1 к настоящему Порядку.
</t>
  </si>
  <si>
    <t>Приказ министерства финансов Красноярского края от 11.01.2009 N 5
(ред. от 13.03.2017)
"Об утверждении Порядка составления и ведения сводной бюджетной росписи краевого бюджета и бюджетных росписей главных распорядителей средств краевого бюджета"</t>
  </si>
  <si>
    <t>Красноярский край</t>
  </si>
  <si>
    <t xml:space="preserve">код главного администратора источников внутреннего финансирования дефицита краевого бюджета (КВСР)
</t>
  </si>
  <si>
    <t xml:space="preserve">код вида источника
</t>
  </si>
  <si>
    <t xml:space="preserve">Сводная роспись включает в себя:
1.1. Роспись расходов краевого бюджета, состоящую:
из росписи расходов краевого бюджета в целом на текущий финансовый год и плановый период в разрезе ведомственной структуры расходов краевого бюджета (по главным распорядителям средств краевого бюджета, разделам, подразделам, целевым статьям (государственным программам Красноярского края и непрограммным направлениям деятельности), группам и подгруппам видов расходов) по форме согласно приложению 1 к настоящему Порядку;
1.2. Роспись источников внутреннего финансирования дефицита краевого бюджета, состоящую:
из росписи источников внутреннего финансирования дефицита краевого бюджета на текущий финансовый год и плановый период в разрезе кодов классификации источников внутреннего финансирования дефицита краевого бюджета по форме согласно приложению 4 к настоящему Порядку;
</t>
  </si>
  <si>
    <t xml:space="preserve">Приказ Минфина РК от 22.12.2011 N 251
(ред. от 30.12.2016)
"Об утверждении Порядка составления и ведения сводной бюджетной росписи республиканского бюджета Республики Коми"
</t>
  </si>
  <si>
    <t>Республика Коми</t>
  </si>
  <si>
    <t xml:space="preserve">1.1. Сводная роспись включает в себя:
бюджетные ассигнования по расходам республиканского бюджета Республики Коми на очередной (текущий) финансовый год и плановый период по главным распорядителям средств республиканского бюджета Республики Коми (далее именуется главный распорядитель), разделам, подразделам, целевым статьям (государственным программам Республики Коми и непрограммным направлениям деятельности), группам видов расходов классификации расходов бюджетов;
бюджетные ассигнования по источникам финансирования дефицита республиканского бюджета Республики Коми (кроме операций по управлению остатками средств на едином счете республиканского бюджета и бюджетных кредитов на пополнение остатков средств на едином счете республиканского бюджета) на очередной (текущий) финансовый год и плановый период по главным администраторам источников финансирования дефицита республиканского бюджета Республики Коми (далее именуется главный администратор источников), группам, подгруппам, статьям и видам источников финансирования дефицитов бюджетов.
 С целью ведения бюджетного (бухгалтерского) учета, составления бюджетной (бухгалтерской) и иной финансовой отчетности, обеспечивающей сопоставимость показателей сводной бюджетной росписи и лимитов бюджетных обязательств, задействуются коды подгрупп и элементов видов расходов, коды классификации операций сектора государственного управления, а также при необходимости дополнительной детализации отдельных направлений расходов, - детализирующие коды расходов. Перечень детализирующих кодов расходов ведется в системе
</t>
  </si>
  <si>
    <t xml:space="preserve">Приказ МФ РТ от 02.04.2010 N 02-29
(ред. от 31.12.2013)
"Об утверждении Порядка составления и ведения сводной бюджетной росписи бюджета Республики Татарстан и бюджетных росписей главных распорядителей средств бюджета Республики Татарстан (главных администраторов источников финансирования дефицита бюджета Республики Татарстан)"
</t>
  </si>
  <si>
    <t>Республика Татарстан</t>
  </si>
  <si>
    <t xml:space="preserve">Код главного администратора источников финансирования дефицита бюджета Республики Татарстан
</t>
  </si>
  <si>
    <t xml:space="preserve">Код источника финансирования дефицита бюджета Республики Татарстан классификации источников финансирования дефицитов бюджетов Российской Федерации
</t>
  </si>
  <si>
    <t xml:space="preserve">Сводная бюджетная роспись включает:
1) бюджетные ассигнования по расходам бюджета Республики Татарстан на текущий финансовый год и на плановый период в разрезе главных распорядителей средств бюджета Республики Татарстан, разделов, подразделов, целевых статей (государственных программ Республики Татарстан и непрограммных направлений деятельности), групп видов расходов классификации расходов бюджетов;
2) бюджетные ассигнования по источникам финансирования дефицита бюджета Республики Татарстан на текущий финансовый год и на плановый период в разрезе кодов классификации источников финансирования дефицитов бюджетов, кроме операций по управлению остатками средств на едином счете по учету средств бюджета Республики Татарстан.
 В целях ведения аналитического учета и детализации расходов бюджета Республики Татарстан применяются следующие дополнительные коды классификации:
код классификации операций сектора государственного управления;
дополнительный функциональный код;
дополнительный экономический код;
дополнительный код расходов.
</t>
  </si>
  <si>
    <t xml:space="preserve">ПРАВИТЕЛЬСТВО АРХАНГЕЛЬСКОЙ ОБЛАСТИ
МИНИСТЕРСТВО ФИНАНСОВ АРХАНГЕЛЬСКОЙ ОБЛАСТИ
ПОСТАНОВЛЕНИЕ
от 23 июня 2011 г. N 1-пф
ОБ УТВЕРЖДЕНИИ ПОРЯДКОВ, РЕГУЛИРУЮЩИХ ОСОБЕННОСТИ БЮДЖЕТНОГО
ПРОЦЕССА АРХАНГЕЛЬСКОЙ ОБЛАСТИ
</t>
  </si>
  <si>
    <t>Архангельская область</t>
  </si>
  <si>
    <t>Код цели (дополнительная классификация)</t>
  </si>
  <si>
    <t xml:space="preserve">В состав сводной росписи включаются:
роспись расходов областного бюджета на текущий финансовый год и плановый период в разрезе ведомственной структуры расходов областного бюджета (далее - ведомственная структура) с разбивкой по кодам элементов видов расходов по форме согласно приложению N 1 к настоящему Порядку;
роспись источников финансирования дефицита областного бюджета на текущий финансовый год и на плановый период в разрезе главных администраторов источников финансирования дефицита по форме согласно приложению N 2 к настоящему Порядку.
</t>
  </si>
  <si>
    <t>Приказ департамента финансов, бюджетной и налоговой политики администрации Владимирской обл. от 15.12.2015 N 149
(ред. от 25.01.2017)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</si>
  <si>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Владимирская область</t>
  </si>
  <si>
    <t xml:space="preserve">Глава
</t>
  </si>
  <si>
    <t>Раздел, подраздел</t>
  </si>
  <si>
    <t>Вид расхода</t>
  </si>
  <si>
    <t xml:space="preserve">Сводная бюджетная роспись областного бюджета (далее - сводная роспись) составляется департаментом финансов, бюджетной и налоговой политики администрации области (далее - департамент финансов) и включает:
бюджетные ассигнования по расходам областного бюджета на текущий финансовый год и на плановый период в разрезе главных распорядителей средств областного бюджета, разделов, подразделов, целевых статей (государственных программ Владимирской области и непрограммных направлений деятельности), групп видов расходов классификации расходов областного бюджета по форме согласно приложению 1 к настоящему Порядку;
бюджетные ассигнования по источникам внутреннего финансирования дефицита областного бюджета на текущий финансовый год и на плановый период в разрезе главных администраторов источников финансирования дефицита областного бюджета (далее - главный администратор источников) и кодов классификации источников внутреннего финансирования дефицита областного бюджета по форме согласно приложению 2 к настоящему Порядку.
</t>
  </si>
  <si>
    <t xml:space="preserve">Приказ Департамента финансов Ивановской обл. от 22.12.2008 N 283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внутреннего финансирования дефицита областного бюджета), а также утверждения лимитов бюджетных обязательств для главных распорядителей средств областного бюджета"
</t>
  </si>
  <si>
    <t>Ивановская область</t>
  </si>
  <si>
    <t xml:space="preserve">Код главного администратора
</t>
  </si>
  <si>
    <t xml:space="preserve">Постановление Финансового управления Курганской области от 20.01.2017 N 1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</si>
  <si>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Курганская область</t>
  </si>
  <si>
    <t>Код источника финансирования дефицита областного бюджета по бюджетной классификации</t>
  </si>
  <si>
    <t xml:space="preserve">Сводная бюджетная роспись областного бюджета (далее - сводная роспись) составляется Финансовым управлением Курганской области (далее - Финансовое управление) по форме согласно приложению 1 к настоящему Порядку и включает:
бюджетные ассигнования по расходам областного бюджета на текущий финансовый год и на плановый период в разрезе главных распорядителей средств областного бюджета (далее - главные распорядители), разделов, подразделов, целевых статей (государственных программ Курганской области и непрограммных направлений деятельности), групп (групп, подгрупп) видов расходов классификации расходов областного бюджета;
бюджетные ассигнования по источникам финансирования дефицита областного бюджета на текущий финансовый год и на плановый период в разрезе кодов классификации источников финансирования дефицитов бюджетов, кроме операций по управлению остатками средств на едином счете областного бюджета.
</t>
  </si>
  <si>
    <t xml:space="preserve">Приказ Минфина Саратовской области от 14.12.2012 N 226
(ред. от 15.12.2015)
"Об утверждении Положения о порядке составления, утверждения и внесения изменений в сводную бюджетную роспись областного бюджета, бюджетные росписи главных распорядителей средств областного бюджета, лимиты бюджетных обязательств и кассовый план и о методологии прогнозирования временных кассовых разрывов"
</t>
  </si>
  <si>
    <t>Саратовская область</t>
  </si>
  <si>
    <t xml:space="preserve">Раздел, подраздел
</t>
  </si>
  <si>
    <t>Дополнительные классификаторы: КОСГУ, Направление, Код субсидии, Мероприятие</t>
  </si>
  <si>
    <t xml:space="preserve">Код по КИФ
</t>
  </si>
  <si>
    <t xml:space="preserve"> Сводная бюджетная роспись областного бюджета (далее - сводная роспись) составляется министерством финансов области (далее - министерство) на финансовый год и на плановый период, утверждается министром финансов области и включает в себя:
а) сводную бюджетную роспись по расходам областного бюджета на финансовый год и на плановый период с указанием кодов и наименований главных распорядителей средств областного бюджета (далее - главный распорядитель), разделов, подразделов, целевых статей, видов расходов, а также кодов дополнительных аналитических классификаторов:
трехзначного кода классификации операций сектора государственного управления (далее - КОСГУ), используемого для ведения бюджетного (бухгалтерского) учета, составления бюджетной (бухгалтерской) и иной финансовой отчетности, обеспечивающей сопоставимость показателей бюджетов бюджетной системы Российской Федерации по перечню, установленному министерством финансов Российской Федерации;
трехзначного кода "Направление" (далее - направление) - для выделения отдельных направлений расходов, в том числе первоочередных;
девятизначного кода "Код субсидии" (далее - код субсидии) - для выделения видов и перечней субсидий на иные цели и бюджетных инвестиций, предоставляемых областным государственным бюджетным и автономным учреждениям;
шестизначного кода "Мероприятие" (далее - мероприятие) - для отражения операций за счет средств резервного фонда Правительства и детализации при необходимости видов подведомственных учреждений;
б) сводную бюджетную роспись по источникам финансирования дефицита областного бюджета (далее - источники) на финансовый год и на плановый период с указанием кодов и наименований групп, подгрупп, статей, подстатей, видов источников финансирования, а также дополнительного аналитического классификатора КОСГУ.
</t>
  </si>
  <si>
    <t xml:space="preserve">Приказ Департамента бюджета и финансов Смоленской области от 23.03.2010 N 25
"Порядок составления и ведения сводной бюджетной росписи областного бюджета и бюджетных росписей главных распорядителей средств областного бюджета"
</t>
  </si>
  <si>
    <t>Смоленская область</t>
  </si>
  <si>
    <t>на очередной финансовый год</t>
  </si>
  <si>
    <t xml:space="preserve">Код главного администратора источников финансирования дефицита бюджета
</t>
  </si>
  <si>
    <t xml:space="preserve">Код источника финансирования дефицита бюджета
</t>
  </si>
  <si>
    <t xml:space="preserve">Приказ финансового управления Тамбовской области от 26.01.2016 N 6
(ред. от 28.09.2016)
"Об утверждении Порядка составления и ведения сводной бюджетной росписи бюджета Тамбовской области и бюджетных росписей главных распорядителей (распорядителей) средств бюджета Тамбовской области, главных администраторов источников финансирования дефицита бюджета Тамбовской области"
</t>
  </si>
  <si>
    <t>Тамбовская область</t>
  </si>
  <si>
    <t>Код источника финансирования дефицита бюджета Тамбовской области по бюджетной классификации</t>
  </si>
  <si>
    <t xml:space="preserve">Сводная роспись на финансовый год и на плановый период составляется финансовым управлением области (далее - Управление) на основании закона области о бюджете Тамбовской области на очередной финансовый год и на плановый период (далее - Закон о бюджете) по форме согласно приложению N 1 к настоящему Порядку и включает в себя:
бюджетные ассигнования по расходам бюджета Тамбовской области на текущий финансовый год и на плановый период в разрезе главных распорядителей средств бюджета Тамбовской области (далее - главные распорядители), разделов, подразделов, целевых статей (государственных программ Тамбовской области и непрограммных направлений деятельности), групп и подгрупп видов расходов классификации расходов бюджета Тамбовской области;
бюджетные ассигнования по источникам финансирования дефицита бюджета Тамбовской области (в части выплат) на текущий финансовый год и на плановый период (далее - бюджетные ассигнования по источникам финансирования дефицита) в разрезе кодов классификации источников финансирования дефицитов бюджетов, кроме операций по управлению остатками средств на едином счете по учету средств бюджета Тамбовской области.
</t>
  </si>
  <si>
    <t xml:space="preserve">Приказ Министерства финансов Тверской области от 01.11.2012 N 29-нп
(ред. от 02.09.2016)
"Об утверждении порядка составления и ведения сводной бюджетной росписи областного бюджета Тверской области и бюджетных росписей главных распорядителей средств областного бюджета Тверской области (главных администраторов источников финансирования дефицита областного бюджета Тверской области)"
</t>
  </si>
  <si>
    <t>Тверская область</t>
  </si>
  <si>
    <t>Код группы вида расходов</t>
  </si>
  <si>
    <t xml:space="preserve">Код источника
</t>
  </si>
  <si>
    <t xml:space="preserve">В состав сводной бюджетной росписи включаются:
а) сводная бюджетная роспись по расходам областного бюджета (далее - сводная бюджетная роспись по расходам) на текущий финансовый год и плановый период в разрезе ведомственной структуры расходов областного бюджета (далее - ведомственная структура), по форме согласно приложению 1 к настоящему Порядку;
б) сводная бюджетная роспись источников финансирования дефицита областного бюджета (далее - сводная бюджетная роспись источников финансирования дефицита) на текущий финансовый год и плановый период в разрезе главных администраторов источников финансирования дефицита (далее - главный администратор) и кодов источников финансирования дефицита классификации источников финансирования дефицитов бюджетов, кроме операций по управлению остатками средств на едином счете бюджета, по форме согласно приложению 2 к настоящему Порядку.
</t>
  </si>
  <si>
    <t xml:space="preserve">Приказ Департамента финансов Томской области от 14.12.2007 N 39
(ред. от 10.06.2016)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</si>
  <si>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Томская область</t>
  </si>
  <si>
    <t xml:space="preserve"> Сводная бюджетная роспись областного бюджета (далее - сводная роспись) составляется Департаментом финансов по форме согласно приложению 1 к настоящему Порядку и включает:
бюджетные ассигнования по расходам областного бюджета на очередной финансовый год и на плановый период в разрезе главных распорядителей, разделов, подразделов, целевых статей (государственных программ Томской области и непрограммных направлений деятельности), групп и подгрупп видов расходов классификации расходов бюджетов;
бюджетные ассигнования по источникам финансирования дефицита областного бюджета на очередной финансовый год и на плановый период в разрезе кодов классификации источников финансирования дефицитов бюджетов, кроме операций по управлению остатками средств на едином счете областного бюджета.
</t>
  </si>
  <si>
    <t xml:space="preserve">Распоряжение Департамента финансов Тюменской области от 07.03.2017 N 06-р
"Об утверждении Порядка составления и ведения сводной бюджетной росписи областного бюджета и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t>
  </si>
  <si>
    <t>Тюменская область</t>
  </si>
  <si>
    <t xml:space="preserve"> Сводная роспись составляется Департаментом финансов по форме согласно приложению N 1 к настоящему Порядку и включает:
бюджетные ассигнования по расходам областного бюджета на текущий финансовый год и на плановый период в разрезе главных распорядителей, разделов, подразделов, целевых статей, групп и подгрупп видов расходов классификации расходов бюджетов;
бюджетные ассигнования по источникам финансирования дефицита областного бюджета на текущий финансовый год и на плановый период в разрезе главных администраторов и кодов классификации источников финансирования дефицитов бюджетов.
</t>
  </si>
  <si>
    <t xml:space="preserve">Приказ Минфина Ульяновской области от 04.03.2016 N 14-пр
(ред. от 22.11.2016)
"Об утверждении порядка составления и ведения сводной бюджетной росписи областного бюджета Ульяновской области и бюджетных росписей главных распорядителей средств областного бюджета Ульяновской области (главных администраторов источников финансирования дефицита областного бюджета Ульяновской области)"
</t>
  </si>
  <si>
    <t>Ульяновская область</t>
  </si>
  <si>
    <t xml:space="preserve">од классификации операций сектора государственного управления, относящихся к расходам областного бюджета
</t>
  </si>
  <si>
    <t xml:space="preserve">код главного администратора источников финансирования дефицита областного бюджета
</t>
  </si>
  <si>
    <t xml:space="preserve"> код группы, подгруппы, статьи и вида источника финансирования дефицитов бюджетов</t>
  </si>
  <si>
    <t xml:space="preserve">код классификации операций сектора государственного управления, относящихся к источникам финансирования дефицитов бюджетов
</t>
  </si>
  <si>
    <t xml:space="preserve">Приказ Министерства финансов Челябинской области от 18.12.2013 N 1-НП
(ред. от 01.02.2017)
"О Порядке составления и ведения сводной бюджетной росписи областного бюджета и бюджетных росписей главных распорядителей средств областного бюджета и главных администраторов источников финансирования дефицита областного бюджета"
</t>
  </si>
  <si>
    <t>Челябинская область</t>
  </si>
  <si>
    <t xml:space="preserve">Наименование кодов источников внутреннего финансирования дефицита бюджета
</t>
  </si>
  <si>
    <t xml:space="preserve">Код бюджетной классификации
</t>
  </si>
  <si>
    <t>В сводную роспись включаются:
бюджетные ассигнования по расходам областного бюджета на текущий финансовый год по кодам главных распорядителей, разделов, подразделов, целевых статей (государственных программ области и непрограммных направлений деятельности), групп и подгрупп видов расходов классификации расходов бюджетов и лимиты бюджетных обязательств на текущий финансовый год;
бюджетные ассигнования по расходам областного бюджета на каждый год планового периода по кодам главных распорядителей, разделов, подразделов, целевых статей (государственных программ области и непрограммных направлений деятельности), групп и подгрупп видов расходов классификации расходов бюджетов;
бюджетные ассигнования по источникам финансирования дефицита областного бюджета на текущий финансовый год и на каждый год планового периода в разрезе кодов главных администраторов источников и кодов классификации источников финансирования дефицитов бюджетов.
Для аналитического учета применяется детализация бюджетных ассигнований по расходам областного бюджета и лимитов бюджетных обязательств по:
кодам классификации операций публично-правовых образований (далее именуется - код КОСГУ) по группе вида расходов 200 "Закупка товаров, работ и услуг для обеспечения государственных (муниципальных) нужд" и подгруппе вида расходов 880 "Специальные расходы";
кодам дополнительной функциональной классификации:
00050 Средства на государственную поддержку семьи и детей;
11200 Возврат дебиторской задолженности прошлых лет;
...</t>
  </si>
  <si>
    <t xml:space="preserve">Приказ Департамента финансов ЯО от 09.01.2013 N 1н
(ред. от 27.02.2017)
"Об утверждении Порядка составления и ведения сводной бюджетной росписи областного бюджета, бюджетных росписей главных распорядителей средств областного бюджета (главных администраторов источников финансирования дефицита областного бюджета) и лимитов бюджетных обязательств"
</t>
  </si>
  <si>
    <t>Ярославская область</t>
  </si>
  <si>
    <t>Код бюджетной классификации (главный администратор источника финансирования дефицита бюджета, код группы, подгруппы, код статьи, код вида источника финансирования дефицита бюджета)</t>
  </si>
  <si>
    <t>Текущий финансовый год</t>
  </si>
  <si>
    <t xml:space="preserve">разрез лимитов бюджетных обязательств ообветствуте СБР </t>
  </si>
  <si>
    <t>Бюджетные ассигнования</t>
  </si>
  <si>
    <t>Код КОСГУ</t>
  </si>
  <si>
    <t>Наименование КБК</t>
  </si>
  <si>
    <t>&lt;Выбор из справочника: Тип средств&gt; 
собственные средства\ средства вышестоящего бюджета\ всего средств</t>
  </si>
  <si>
    <t>&lt;Выбор из справочника: КОСГУ&gt; 3 знака</t>
  </si>
  <si>
    <t>Приложение
к Приложению № 33 к Методическим рекомендациям для субъектов Российской Федерации по порядку публикации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t>
  </si>
  <si>
    <r>
      <t xml:space="preserve">Первый год планового периода </t>
    </r>
    <r>
      <rPr>
        <i/>
        <sz val="13"/>
        <rFont val="Times New Roman"/>
        <family val="1"/>
        <charset val="204"/>
      </rPr>
      <t>(при наличии)</t>
    </r>
  </si>
  <si>
    <r>
      <t xml:space="preserve">Второй год планового периода </t>
    </r>
    <r>
      <rPr>
        <i/>
        <sz val="13"/>
        <rFont val="Times New Roman"/>
        <family val="1"/>
        <charset val="204"/>
      </rPr>
      <t>(при наличии)</t>
    </r>
  </si>
  <si>
    <t>Финансовый орган субъекта Российской Федерации (орган управления территориальным государственным внебюджетным фондом)</t>
  </si>
  <si>
    <t>Полное наименование финансового органа (органа управления территориальным государственным внебюджетным фондом)</t>
  </si>
  <si>
    <t>1. Общие сведения</t>
  </si>
  <si>
    <t>2. Бюджетные ассигнования по расходам бюджета</t>
  </si>
  <si>
    <t>3. Бюджетные ассигнования по источникам финансирования дефицита бюджета</t>
  </si>
  <si>
    <r>
      <t xml:space="preserve">&lt;Выбор из справочника: ЦСР&gt; 
</t>
    </r>
    <r>
      <rPr>
        <i/>
        <sz val="13"/>
        <rFont val="Times New Roman"/>
        <family val="1"/>
        <charset val="204"/>
      </rPr>
      <t>10 знаков</t>
    </r>
  </si>
  <si>
    <r>
      <t xml:space="preserve">&lt;Выбор из справочника: РзПр&gt;  
</t>
    </r>
    <r>
      <rPr>
        <i/>
        <sz val="13"/>
        <rFont val="Times New Roman"/>
        <family val="1"/>
        <charset val="204"/>
      </rPr>
      <t>4 знака</t>
    </r>
  </si>
  <si>
    <t>Код главного распорядителя средств бюджета по Сводному реестру</t>
  </si>
  <si>
    <t>Код главного распорядителя средств бюджета по бюджетной классификации</t>
  </si>
  <si>
    <t>Наименование  главного распорядителя средств бюджета по бюджетной классификации</t>
  </si>
  <si>
    <t xml:space="preserve">&lt;Выбор из справочника: "Реестр участников и неучастников бюджетного процесса"&gt; </t>
  </si>
  <si>
    <t>Автоматически на основании сведений Сводного реестра</t>
  </si>
  <si>
    <t>&lt;Выбор из справочника: ВР&gt; 3 знака</t>
  </si>
  <si>
    <t>Текущий финансовый год: &lt;сумма&gt;</t>
  </si>
  <si>
    <t>&lt;Выбор из справочника: Классификатор источников финансирования дефицита бюджета&gt; 17-значный код без кода ГАИФ (только коды групп, подгрупп, статей, подстатей, элементов, аналитической группы).Ограничения по выбору КБК (доступны только коды выплат, с кодами аналитической группы: 100,300,500,800). Доступен множественный выбор КБК</t>
  </si>
  <si>
    <t>Код главного администратора источников финансирования дефицита бюджета по Сводному реестру</t>
  </si>
  <si>
    <t>Код главного администратора источников финансирования дефицита бюджета по бюджетной классификации</t>
  </si>
  <si>
    <t>Код классификации источников финансирования дефицита бюджета</t>
  </si>
  <si>
    <t>Сводная бюджетная роспись бюджета муниципального образования "Ахтубинский район"</t>
  </si>
  <si>
    <r>
      <t xml:space="preserve">Кода вида ППО 
</t>
    </r>
    <r>
      <rPr>
        <b/>
        <sz val="28"/>
        <rFont val="Times New Roman"/>
        <family val="1"/>
        <charset val="204"/>
      </rPr>
      <t>05</t>
    </r>
    <r>
      <rPr>
        <sz val="13"/>
        <rFont val="Times New Roman"/>
        <family val="1"/>
        <charset val="204"/>
      </rPr>
      <t xml:space="preserve"> </t>
    </r>
  </si>
  <si>
    <r>
      <t xml:space="preserve">Наименование вида ППО </t>
    </r>
    <r>
      <rPr>
        <b/>
        <i/>
        <sz val="20"/>
        <rFont val="Times New Roman"/>
        <family val="1"/>
        <charset val="204"/>
      </rPr>
      <t>муниципальный район</t>
    </r>
  </si>
  <si>
    <t>финансовое управление администрации муниципального образования "Ахтубинский район"</t>
  </si>
  <si>
    <t>бюджет муниципального образования "Ахтубинский район", 25030015</t>
  </si>
  <si>
    <t>рубли</t>
  </si>
  <si>
    <t>123D0401</t>
  </si>
  <si>
    <t>АДМИНИСТРАЦИЯ МО "АХТУБИНСКИЙ РАЙОН"</t>
  </si>
  <si>
    <t>Глава муниципального образования Ахтубинского района в рамках непрограммного направления деятельности реализация функций органов местного самоуправления МО "Ахтубинский район"</t>
  </si>
  <si>
    <t>Расходы на обеспечение функций органов местного самоуправления Ахтубинского района в рамках подпрограммы "Обеспечение эффективной финансово-хозяйственной деятельности администрации МО "Ахтубинский район" на 2016-2020 гг." муниципальной программы "Реализация функций органов местного самоуправления в 2016-2020 гг."</t>
  </si>
  <si>
    <t>-</t>
  </si>
  <si>
    <t>собственные средства</t>
  </si>
  <si>
    <t>852</t>
  </si>
  <si>
    <t>853</t>
  </si>
  <si>
    <t>Исполнение судебных актов в рамках непрограммных мероприятий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</si>
  <si>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t>
  </si>
  <si>
    <t>Проведение выборов в муниципальном образовании "Ахтубинский район" в рамках непрограммных направлений</t>
  </si>
  <si>
    <t>Резервный фонд местной администраций в рамках непрограммных мероприятий</t>
  </si>
  <si>
    <t>средства вышестоящего бюджета</t>
  </si>
  <si>
    <t>2320060120</t>
  </si>
  <si>
    <t>98500Р0090</t>
  </si>
  <si>
    <t>611</t>
  </si>
  <si>
    <t>111</t>
  </si>
  <si>
    <t>112</t>
  </si>
  <si>
    <t>119</t>
  </si>
  <si>
    <t>244</t>
  </si>
  <si>
    <t>831</t>
  </si>
  <si>
    <t>Обеспечение деятельности муниципальных учреждений Ахтубинского района, связанных с формированием и содержанием муниципального архива, включая хранение архивных фондов поселений в рамках подпрограммы "Финансовое обеспечение деятельности МБУ "Ахтубинский районный архив" на предоставление архивных работ и услуг" муниципальной программы "Развитие архивного дела на территории муниципального образования Ахтубинский район на 2016-2020 годы"</t>
  </si>
  <si>
    <t>Иные межбюджетные трансферты из бюджета Астраханской области на частичное доведение размера средней заработной платы работников учреждений культуры муниципальных образований Астраханской области в соответствии с Указом Президента Российской Федерации от 07.05.2012 № 597 «О мероприятиях по реализации государственной социальной политики» в рамках муниципальной программы "Развитие архивного дела на территории муниципального образования Ахтубинский район на 2016-2020 годы"</t>
  </si>
  <si>
    <t>Проведение мероприятий, посвященных знаменательной дате в рамках муниципальной программы "Празднование Дня Района на 2016-2020 годы"</t>
  </si>
  <si>
    <t>Обеспечение деятельности муниципальных учреждений Ахтубинского района по обеспечению хозяйственного обслуживанию  в рамках муниципальной программы "Создание условий для функционирования органов местного самоуправления муниципального образования "Ахтубинский район" на 2016-2020 годы"</t>
  </si>
  <si>
    <t>Содержание административных комиссий в рамках подпрограммы "Создание условий для организации деятельности административной комиссии  в администрации МО "Ахтубинский район" в 2016-2020 гг." муниципальной программы "Реализация функций органов местного самоуправления в 2016-2020 гг."</t>
  </si>
  <si>
    <t>Обеспечение деятельности муниципальных учреждений по осуществлению закупок для муниципальных нужд  в рамках подпрограммы "Обеспечение эффективной финансово-хозяйственной деятельности администрации МО "Ахтубинский район" на 2016-2020 гг." муниципальной программы "Реализация функций органов местного самоуправления в 2016-2020 гг."</t>
  </si>
  <si>
    <t>Обеспечение мероприятий по использованию информационно-коммуникативных технологий, создание, развитие, модернизация и эксплуатация информационных систем в учреждениях Ахтубинского района в рамках подпрограммы "Обеспечение эффективной финансово-хозяйственной деятельности администрации МО "Ахтубинский район" на 2016-2020 гг." муниципальной программы "Реализация функций органов местного самоуправления в 2016-2020 гг."</t>
  </si>
  <si>
    <t>Мероприятия по землеустройству и землепользованию в рамках муниципальной программы «Совершенствование системы управления муниципальной собственностью Ахтубинского района» на 2016-2020 годы"</t>
  </si>
  <si>
    <t>Оценка недвижимости, признание прав и регулирование отношений по муниципальной собственности в рамках муниципальной программы «Совершенствование системы управления муниципальной собственностью Ахтубинского района» на 2016-2020 годы"</t>
  </si>
  <si>
    <t>Оценка движимого имущества в рамках муниципальной программы «Совершенствование системы управления муниципальной собственностью МО «Ахтубинский район» на 2016-2020 годы»</t>
  </si>
  <si>
    <t>Взносы на капитальный ремонт имущества администрации МО "Ахтубинский район" в многоквартирных домах,формирующие фонд капитального ремонта на счете Регионального оператора в рамках непрограммных мероприятий</t>
  </si>
  <si>
    <t>0810060700</t>
  </si>
  <si>
    <t>9870080290</t>
  </si>
  <si>
    <t>Расходы на осуществление мероприятий в области предупреждения и ликвидации последствий чрезвычайных ситуаций и области гражданской обороны в рамках непрограммных мероприятий</t>
  </si>
  <si>
    <t>1420060030</t>
  </si>
  <si>
    <t>Уменьшение общего количества безнадзорных животных на территории МО "Ахтубинский район" в рамках подпрограммы "Регулирование численности безнадзорных животных, обеспечение порядка и спокойствия населения на территории Ахтубинского района" в рамках муниципальной программы"Строительство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2016-2020 годы"</t>
  </si>
  <si>
    <t>1710080110</t>
  </si>
  <si>
    <t>1720080120</t>
  </si>
  <si>
    <t>1730060170</t>
  </si>
  <si>
    <t>1730080260</t>
  </si>
  <si>
    <t>1730080310</t>
  </si>
  <si>
    <t>17300S0170</t>
  </si>
  <si>
    <t>Сокращение количества ДТП на пешеходных переходах, повышение культуры использования пешеходных переходов как единственного инструмента, обеспечивающего безопасность пешеходов на дороге в рамках подпрограммы "Обустройство пешеходных переходов в сельских населенных пунктах Ахтубинского района на период 2016-2020 годы" муниципальной программы "Комплексное развитие дорожной инфраструктуры Ахтубинского района на 2016-2020 годы"</t>
  </si>
  <si>
    <t>Инвентаризация, паспортизация и принятие в муниципальную собственность автомобильных дорог в рамках подпрограммы "Паспортизация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2016-2020 годы" муниципальной программы "Комплексное развитие дорожной инфраструктуры Ахтубинского района на 2016-2020 годы"</t>
  </si>
  <si>
    <t>Ремонт, капитальный ремонт автомобильных дорог общего пользования местного значения в рамках подпрограммы "Развитие дорожного хозяйства на территории сельских поселений Ахтубинского района на 2016-2020 годы" муниципальной программы "Комплексное развитие дорожной инфраструктуры Ахтубинского района на 2016-2020 годы"</t>
  </si>
  <si>
    <t>Содержание автомобильных дорог в рамках подпрограммы "Развитие дорожного хозяйства на территории сельских поселений Ахтубинского района на 2016-2020 годы"  муниципальной программы "Комплексное развитие дорожной инфраструктуры Ахтубинского района на 2016-2020 годы"</t>
  </si>
  <si>
    <t>Ремонт, капитальный ремонт автомобильных дорог общего пользования местного значения и ремонт дворовых территорий многоквартирных домов, проездов к дворовым территориям Ахтубинского района в рамках подпрограммы "Развитие дорожного хозяйства Ахтубинского района на 2018-2020 годы" муниципальной программы "Комплексное развитие дорожной инфраструктуры Ахтубинского района на 2016-2020 годы"</t>
  </si>
  <si>
    <t>Софинансирование на ремонт, капитальный ремонт автомобильных дорог общего пользования местного значения в рамках подпрограммы "Развитие дорожного хозяйства Ахтубинского района на 2016-2020 годы" муниципальной программы "Комплексное развитие дорожной инфраструктуры Ахтубинского района на 2016-2020 годы"</t>
  </si>
  <si>
    <t>12000Р0060</t>
  </si>
  <si>
    <t>12000Р0080</t>
  </si>
  <si>
    <t>814</t>
  </si>
  <si>
    <t>Создание благоприятных условий для ведения предпринимательской деятельности в Ахтубинском районе на основе формирования эффективных механизмов его поддержки, повышения вклада малого предпринимательства в решение социально-экономических задач МО "Ахтубинский район" в рамках муниципальной программы "Развитие и поддержка малого и среднего предпринимательства МО "Ахтубинский район" на 2016-2020 годы"</t>
  </si>
  <si>
    <t>1410080320</t>
  </si>
  <si>
    <t>14100Р0070</t>
  </si>
  <si>
    <t>Проведение мероприятий, ремонтно-восстановительных работ по бесперебойному обеспечению водоснабжения населения в границах поселений в рамках подпрограммы "Комплексное развитие систем коммунальной инфраструктуры поселений Ахтубинского района" муниципальной программы "Строительство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2016-2020 годы"</t>
  </si>
  <si>
    <t>Создание организационно-технических и нормативно-правовых мероприятий, направленных на оптимизацию, развитие и модернизацию коммунальных систем электро-, водоснабжения в рамках подпрограммы "Комплексное развитие систем коммунальной инфраструктуры поселений Ахтубинского района" муниципальной программы "Строительство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2016-2020 годы"</t>
  </si>
  <si>
    <t>24000Р0010</t>
  </si>
  <si>
    <t>Обеспечение населенных пунктов Астраханской области силами и материально-техническими средствами для ликвидации чрезвычайных ситуаций и обеспечения безопасности людей на водных объектах в рамках муниципальной программы «Обеспечение безопасности жизнедеятельности населения Ахтубинского района 2016-2020 годы»</t>
  </si>
  <si>
    <t>06100Р0020</t>
  </si>
  <si>
    <t>Сбор и вывоз ТБО от населения в поселениях Ахтубинского района в рамках подпрограммы "Управление отходами в МО "Ахтубинский район" муниципальной программы "Охрана окружающей среды в МО "Ахтубинский район" в 2016-2020 годах"</t>
  </si>
  <si>
    <t>2310060420</t>
  </si>
  <si>
    <t>121</t>
  </si>
  <si>
    <t>129</t>
  </si>
  <si>
    <t>Повышение эффективности работы комиссии по делам несовершеннолетних и защите их прав в рамках подпрограммы "Создание условий для организации деятельности комиссии по делам несовершеннолетних и защите их прав при администрации МО "Ахтубинский район" в 2016-2020 гг." муниципальной программы "Реализация функций органов местного самоуправления в 2016-2020 гг."</t>
  </si>
  <si>
    <t>2330020030</t>
  </si>
  <si>
    <t>312</t>
  </si>
  <si>
    <t>Доплаты к пенсиям муниципальных служащих в рамках подпрограммы "Повышение качества предоставления муниципальных социальных выплат и пособий населению в 2016-2020 гг." муниципальной программы "Реализация функций органов местного самоуправления в 2016-2020 гг."</t>
  </si>
  <si>
    <t>07100С0010</t>
  </si>
  <si>
    <t>07200С0010</t>
  </si>
  <si>
    <t>09000Р0050</t>
  </si>
  <si>
    <t>Создание условий для развития физической культуры и массового спорта в Ахтубинском районе среди различных категорий и групп населения в рамках подпрограммы "Развитие физической культуры и массового спорта в Ахтубинском районе на 2016-2020 годы" муниципальной программы "Развитие физической культуры и спорта в Ахтубинском районе на 2016-2020 годы"</t>
  </si>
  <si>
    <t>Развитие инфраструктуры и материально-технической базы для занятий массовым спортом и физической культуры по месту жительства в рамках подпрограммы "Развитие инфраструктуры сферы физической культуры и спорта, укрепление материально-технической базы в Ахтубинском районе на 2016-2020 годы" муниципальной программы "Развитие физической культуры и спорта в Ахтубинском районе на 2016-2020 годы"</t>
  </si>
  <si>
    <t>2120080010</t>
  </si>
  <si>
    <t>730</t>
  </si>
  <si>
    <t>Поддержка издательств и периодических средств массовой информации Ахтубинского района в рамках  подпрограммы "Повышение уровня информационной открытости органов местного самоуправления Ахтубинского района посредством печатных СМИ на 2016-2020 годы" муниципальной программы "Развитие информационного общества и повышение уровня информационной открытости органов местного самоуправления Ахтубинского района посредством развития муниципальных средств массовой информации на 2016-2020 годы"</t>
  </si>
  <si>
    <t>Обслуживание муниципального долга в рамках подпрограммы "Создание условий для реализации вопросов местного значения МО "Ахтубинский район" муниципальной программы "Повышение эффективности управления муниципальными финансами на 2015-2020 годы"</t>
  </si>
  <si>
    <t>12300730</t>
  </si>
  <si>
    <t>300</t>
  </si>
  <si>
    <t>ФИНАНСОВОЕ УПРАВЛЕНИЕ АДМИНИСТРАЦИИ МУНИЦИПАЛЬНОГО ОБРАЗОВАНИЯ "АХТУБИНСКИЙ РАЙОН"</t>
  </si>
  <si>
    <t>21В0000010</t>
  </si>
  <si>
    <t>9840000050</t>
  </si>
  <si>
    <t>851</t>
  </si>
  <si>
    <t>880</t>
  </si>
  <si>
    <t>870</t>
  </si>
  <si>
    <t>Расходы на обеспечение функций органов местного самоуправления Ахтубинского района в рамках ведомственной целевой программы "Обеспечение эффективного управления финансами Ахтубинского района на 2015-2020 годы" муниципальной программы "Повышение эффективности управления муниципальными финансами на 2015-2020 годы"</t>
  </si>
  <si>
    <t>Зарезервированные средства в рамках непрограммных мероприятий</t>
  </si>
  <si>
    <t>2110051180</t>
  </si>
  <si>
    <t>530</t>
  </si>
  <si>
    <t>Субвенции на осуществление первичного воинского учета на территориях, где отсутствуют военные комиссариаты в рамках подпрограммы "Реализация мероприятий МО "Ахтубинский район" государственных программ Астраханской области" муниципальной программы "Повышение эффективности управления муниципальными финансами на 2015-2020 годы"</t>
  </si>
  <si>
    <t>1730061020</t>
  </si>
  <si>
    <t>9880080300</t>
  </si>
  <si>
    <t>540</t>
  </si>
  <si>
    <t>Иные межбюджетные трансферты из бюджета МО "Ахтубинский район" бюджетам муниципальных образований Ахтубинского района на ремонт, капитальный ремонт автомобильных дорог общего пользования местного значения в рамках подпрограммы "Развитие дорожного хозяйства Ахтубинского района на 2016-2020 годы" муниципальной программы "Комплексное развитие дорожной инфраструктуры Ахтубинского района на 2016-2020 годы"</t>
  </si>
  <si>
    <t>Иные межбюджетные трансферты на погашение кредиторской задолженности по объектам прошлых лет и (или) на исполнение исполнительных листов, выданных на основании судебных актов о взыскании задолженности по указанным объектам в рамках подпрограммы "Развитие дорожного хозяйства Ахтубинского района на 2016-2020 годы" муниципальной программы "Комплексное развитие дорожной инфраструктуры Ахтубинского района на 2016-2020 годы"</t>
  </si>
  <si>
    <t>2110060090</t>
  </si>
  <si>
    <t>2110080080</t>
  </si>
  <si>
    <t>2110060290</t>
  </si>
  <si>
    <t>21100R0183</t>
  </si>
  <si>
    <t>Иные межбюджетные трансферты из бюджета МО «Ахтубинский район» муниципальным образованиям Ахтубинского района на реализацию мероприятий по закупке топлива (мазута, печного топлива) на очередной отопительный сезон в рамках подпрограммы "Реализация мероприятий МО "Ахтубинский район" государственных программ Астраханской области" муниципальной программы "Повышение эффективности управления муниципальными финансами на 2015-2020 годы"</t>
  </si>
  <si>
    <t>Иные межбюджетные трансферты из резервного фонда Правительства Астраханской области в рамках подпрограммы "Реализация мероприятий МО "Ахтубинский район" государственных программ Астраханской области" муниципальной программы "Повышение эффективности управления муниципальными финансами на 2015-2020 годы"</t>
  </si>
  <si>
    <t>Иные межбюджетные трансферты из бюджета МО "Ахтубинский район" муниципальным образованиям Ахтубинского района на реализацию мероприятий по строительству и реконструкции объектов водоснабжения и водоотведения в рамках подпрограммы "Реализация мероприятий МО "Ахтубинский район" государственных программ Астраханской области" муниципальной программы "Повышение эффективности управления муниципальными финансами на 2015-2020 годы"</t>
  </si>
  <si>
    <t>Иные межбюджетные трансферты из бюджета МО «Ахтубинский район» муниципальным образованиям Ахтубинского района на реализацию проектов социально-инженерного обустройства населенных пунктов в рамках подпрограммы "Реализация мероприятий МО "Ахтубинский район" государственных программ Астраханской области" муниципальной программы "Повышение эффективности управления муниципальными финансами на 2015-2020 годы"</t>
  </si>
  <si>
    <t>26100R5550</t>
  </si>
  <si>
    <t>26100R5600</t>
  </si>
  <si>
    <t>Иной межбюджетный трансферт из бюджета МО "Ахтубинский район" на реализацию муниципальных программ формирования современной городской среды в рамках подпрограммы "Формирование современной городской среды на территории МО "Ахтубинский район" муниципальной программы "Формирование современной городской среды"</t>
  </si>
  <si>
    <t>Иной межбюджетный трансферт из бюджета МО "Ахтубинский район" на поддержку обустройства мест массового отдыха населения (городских парков) в рамках подпрограммы "Формирование современной городской среды на территории МО "Ахтубинский район" муниципальной программы "Формирование современной городской среды"</t>
  </si>
  <si>
    <t>2110060110</t>
  </si>
  <si>
    <t>511</t>
  </si>
  <si>
    <t>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бюджета Астраханской области в рамках подпрограммы "Реализация мероприятий МО "Ахтубинский район" государственных программ Астраханской области" муниципальной программы "Повышение эффективности управления муниципальными финансами на 2015-2020 годы"</t>
  </si>
  <si>
    <t>04200В5190</t>
  </si>
  <si>
    <t>07200В0970</t>
  </si>
  <si>
    <t>2110060700</t>
  </si>
  <si>
    <t>21100Д0010</t>
  </si>
  <si>
    <t>21100Д0020</t>
  </si>
  <si>
    <t>2130060380</t>
  </si>
  <si>
    <t>26100В5550</t>
  </si>
  <si>
    <t>26100В5600</t>
  </si>
  <si>
    <t>Компенсация расходов бюджета Астраханской области, предоставленных на реализацию мероприятий на поддержку отрасли культуры в рамках подпрограммы "Организация библиотечного обслуживания населения межпоселенческими библиотеками, комплектование и обеспечение сохранности их библиотечных фондов" муниципальной программы "Развитие культуры и сохранение культурного наследия Ахтубинского района на 2016-2020 годы"</t>
  </si>
  <si>
    <t>Компенсация расходов бюджета Астраханской области, предоставленных на поддержку  создания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инфраструктуры сферы физической культуры и спорта, укрепление материально-технической базы в Ахтубинском районе на 2016-2020 годы" муниципальной программы "Развитие физической культуры и спорта в Ахтубинском районе на 2016-2020 годы"</t>
  </si>
  <si>
    <t>Иные межбюджетные трансферты из бюджета Астраханской области на частичное доведение размера средней заработной платы работников учреждений культуры муниципальных образований Астраханской области в соответствии с Указом Президента Российской Федерации от 07.05.2012 № 597 «О мероприятиях по реализации государственной социальной политики» в рамках подпрограммы "Реализация мероприятий МО "Ахтубинский район" государственных программ Астраханской области" муниципальной программы "Повышение эффективности управления муниципальными финансами на 2015-2020 годы"</t>
  </si>
  <si>
    <t>Иные межбюджетные трансферты бюджетам муниципальных образований Ахтубинского района на осуществление части полномочий на решение вопросов по созданию условий для организации досуга и обеспечения жителей поселений услугами организаций культуры в рамках подпрограммы "Создание условий для реализации вопросов местного значения МО "Ахтубинский район" муниципальной программы "Повышение эффективности управления муниципальными финансами на 2015-2020 годы"</t>
  </si>
  <si>
    <t>Иные межбюджетные трансферты из бюджета МО "Ахтубинский район" муниципальным образованиям Ахтубинского района на осуществление части полномочий по решению вопросов местного значения в рамках подпрограммы "Создание условий для реализации вопросов местного значения МО "Ахтубинский район" муниципальной программы "Повышение эффективности управления муниципальными финансами на 2015-2020 годы"</t>
  </si>
  <si>
    <t>Мероприятия,связанные с исполнением наказов избирателей депутатам Думы Астраханской области в рамках подпрограммы "Реализация мероприятий, направленных на исполнение наказов избирателей депутатам Думы Астраханской области" муниципальной программы  "Повышение эффективности управления муниципальными финансами на 2015-2020 годы"</t>
  </si>
  <si>
    <t>Компенсация расходов бюджета Астраханской области, предоставленных на реализацию муниципальных программ формирования современной городской среды в рамках подпрограммы "Формирование современной городской среды на территории МО "Ахтубинский район" муниципальной программы "Формирование современной городской среды"</t>
  </si>
  <si>
    <t>Компенсация расходов бюджета Астраханской области, предоставленных на поддержку обустройства мест массового отдыха населения (городских парков) в рамках подпрограммы "Формирование современной городской среды на территории МО "Ахтубинский район" муниципальной программы "Формирование современной городской среды"</t>
  </si>
  <si>
    <t>1320050380</t>
  </si>
  <si>
    <t>1320050390</t>
  </si>
  <si>
    <t>1320050410</t>
  </si>
  <si>
    <t>1320050440</t>
  </si>
  <si>
    <t>1320050450</t>
  </si>
  <si>
    <t>1320050470</t>
  </si>
  <si>
    <t>1320050480</t>
  </si>
  <si>
    <t>1320050550</t>
  </si>
  <si>
    <t>1320054390</t>
  </si>
  <si>
    <t>13200R0380</t>
  </si>
  <si>
    <t>13200R0390</t>
  </si>
  <si>
    <t>13200R0410</t>
  </si>
  <si>
    <t>13200R0440</t>
  </si>
  <si>
    <t>13200R0450</t>
  </si>
  <si>
    <t>13200R0470</t>
  </si>
  <si>
    <t>13200R0480</t>
  </si>
  <si>
    <t>13200R0550</t>
  </si>
  <si>
    <t>13200R4390</t>
  </si>
  <si>
    <t>13В0060020</t>
  </si>
  <si>
    <t>1320060670</t>
  </si>
  <si>
    <t>1320061050</t>
  </si>
  <si>
    <t>13200R5410</t>
  </si>
  <si>
    <t>13200R5430</t>
  </si>
  <si>
    <t>13200R5440</t>
  </si>
  <si>
    <t>123D0398</t>
  </si>
  <si>
    <t>405</t>
  </si>
  <si>
    <t>УПРАВЛЕНИЕ СЕЛЬСКОГО ХОЗЯЙСТВА АДМИНИСТРАЦИИ МУНИЦИПАЛЬНОГО ОБРАЗОВАНИЯ "АХТУБИНСКИЙ РАЙОН"</t>
  </si>
  <si>
    <t>810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</si>
  <si>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</si>
  <si>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</si>
  <si>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Оказание несвязанной поддержки сельскохозяйственным товаропроизводителям в области растениеводства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</si>
  <si>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Возмещение части затрат по наращиванию поголовья северных оленей, маралов и мясных табунных лошадей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</si>
  <si>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"Оказание государственной поддержки по развитию сельскохозяйственного производства в Ахтубинском районе" в рамках муниципальной программы "Развитие агропромышленного комплекса Ахтубинского района на 2015-2017 годы и на период до 2020 года"</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</si>
  <si>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</si>
  <si>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</si>
  <si>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</si>
  <si>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возмещение части процентной ставки по краткосрочным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</si>
  <si>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</si>
  <si>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оказание несвязанной поддержки сельскохозяйственным товаропроизводителям в области растениеводства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</si>
  <si>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возмещение части затрат по наращиванию маточного поголовья овец и коз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</si>
  <si>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</si>
  <si>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</si>
  <si>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</si>
  <si>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</si>
  <si>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сельскохозяйственного производства в рамках ВЦП "Осуществление полномочий по развитию сельскохозяйственного производства в Ахтубинского района на 2015-2017 годы и на период до 2020 года" муниципальной программы "Развитие агропромышленного комплекса Ахтубинского района на 2015-2017 годы и на период до 2020 года"</t>
  </si>
  <si>
    <t>Субвенции муниципальным образованиям Астраханской области на оказание несвязанной поддержки сельскохозяйственным товаропроизводителям в области растениеводства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</si>
  <si>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Субвенции муниципальным образованиям Астраханской области на содействие достижению целевых показателей реализации региональных программ развития агропромышленного комплексав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</si>
  <si>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содействие достижению целевых показателей реализации региональных программ развития агропромышленного комплекса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</si>
  <si>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Расходы за счет средств бюджета Астраханской области на возмещение части процентной ставки по инвестиционным кредитам (займам) в агропромышленном комплексе  в рамках подпрограммы "Оказание государственной поддержки по развитию сельскохозяйственного производства в Ахтубинском районе" муниципальной программы "Развитие агропромышленного комплекса Ахтубинского района на 2015-2017 годы и на период до 2020 года"</t>
  </si>
  <si>
    <t>123D0397</t>
  </si>
  <si>
    <t>500</t>
  </si>
  <si>
    <t>КОНТРОЛЬНО-СЧЕТНАЯ ПАЛАТА МУНИЦИПАЛЬНОГО ОБРАЗОВАНИЯ "АХТУБИНСКИЙ РАЙОН"</t>
  </si>
  <si>
    <t>9820000010</t>
  </si>
  <si>
    <t>98200П0010</t>
  </si>
  <si>
    <t>123D0399</t>
  </si>
  <si>
    <t>123D0400</t>
  </si>
  <si>
    <t>123D0402</t>
  </si>
  <si>
    <t>123D0403</t>
  </si>
  <si>
    <t>123D0404</t>
  </si>
  <si>
    <t>123D0405</t>
  </si>
  <si>
    <t>Расходы на обеспечение функций органов местного самоуправления Ахтубинского района в рамках непрограммных мероприятий</t>
  </si>
  <si>
    <t>Реализация муниципальным районом полномочий, переданных поселениями согласно заключенным соглашениям в рамках непрограммных мероприятий</t>
  </si>
  <si>
    <t>средства нижестоящего бюджета</t>
  </si>
  <si>
    <t>123D0396</t>
  </si>
  <si>
    <t>600</t>
  </si>
  <si>
    <t>СОВЕТ МУНИЦИПАЛЬНОГО ОБРАЗОВАНИЯ "АХТУБИНСКИЙ РАЙОН"</t>
  </si>
  <si>
    <t>9810000010</t>
  </si>
  <si>
    <t>9810000030</t>
  </si>
  <si>
    <t>122</t>
  </si>
  <si>
    <t>Председатель представительного органа муниципального образования в рамках непрограммных мероприятий</t>
  </si>
  <si>
    <t>700</t>
  </si>
  <si>
    <t>УПРАВЛЕНИЕ ОБРАЗОВАНИЕМ АДМИНИСТРАЦИИ МУНИЦИПАЛЬНОГО ОБРАЗОВАНИЯ "АХТУБИНСКИЙ РАЙОН"</t>
  </si>
  <si>
    <t>0110010020</t>
  </si>
  <si>
    <t>0110060150</t>
  </si>
  <si>
    <t>0110080030</t>
  </si>
  <si>
    <t>0110080050</t>
  </si>
  <si>
    <t>0110080080</t>
  </si>
  <si>
    <t>0110080140</t>
  </si>
  <si>
    <t>0120010020</t>
  </si>
  <si>
    <t>0120060140</t>
  </si>
  <si>
    <t>612</t>
  </si>
  <si>
    <t>Обеспечение деятельности муниципальных организаций Ахтубинского района, направленных на процесс воспитания и обучения в интересах человека, общества, государства  в рамках  подпрограммы  "Развитие дошкольного образования" муниципальной программы «Развитие системы образования в МО "Ахтубинский район" на 2016-2020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</si>
  <si>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образования" муниципальной программы «Развитие системы образования в МО "Ахтубинский район" на 2016-2020 годы»</t>
  </si>
  <si>
    <t>Создание условий для устойчивого функционирование зданий, сооружений, инженерных коммуникаций, ограждений и территории учреждений Ахтубинского района в рамках  подпрограммы  "Развитие дошкольного образования" муниципальной программы «Развитие системы образования в МО "Ахтубинский район" на 2016-2020 годы»</t>
  </si>
  <si>
    <t>Обеспечение пожарной безопасности учреждений  Ахтубинского района в рамках  подпрограммы  "Развитие дошкольного образования" муниципальной программы «Развитие системы образования в МО "Ахтубинский район" на 2016-2020 годы»</t>
  </si>
  <si>
    <t>Реализация основных направлений государственной политики в области охраны труда и безопасности в учреждениях Ахтубинского района в рамках  подпрограммы  "Развитие дошкольного образования" муниципальной программы «Развитие системы образования в МО "Ахтубинский район" на 2016-2020 годы»</t>
  </si>
  <si>
    <t>Обеспечение мероприятий по использованию информационно-коммуникативных технологий, создание, развитие, модернизация и эксплуатация информационных систем в учреждениях Ахтубинского района в рамках  подпрограммы  "Развитие дошкольного образования" муниципальной программы «Развитие системы образования в МО "Ахтубинский район" на 2016-2020 годы»</t>
  </si>
  <si>
    <t>Обеспечение деятельности муниципальных организаций Ахтубинского района, направленных на процесс воспитания и обучения в интересах человека, общества, государства в рамках  подпрограммы  "Развитие общего образования" муниципальной программы «Развитие системы образования в МО "Ахтубинский район" на 2016-2020 годы»</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</si>
  <si>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общего образования" муниципальной программы «Развитие системы образования в МО "Ахтубинский район" на 2016-2020 годы»</t>
  </si>
  <si>
    <t>0120080030</t>
  </si>
  <si>
    <t>0120080050</t>
  </si>
  <si>
    <t>0120080060</t>
  </si>
  <si>
    <t>0120080080</t>
  </si>
  <si>
    <t>0120080140</t>
  </si>
  <si>
    <t>02200Р0030</t>
  </si>
  <si>
    <t>07200R0970</t>
  </si>
  <si>
    <t>07200C0010</t>
  </si>
  <si>
    <t>621</t>
  </si>
  <si>
    <t>622</t>
  </si>
  <si>
    <t>Создание условий для устойчивого функционирование зданий, сооружений, инженерных коммуникаций, ограждений и территории учреждений Ахтубинского района в рамках  подпрограммы  "Развитие общего образования" муниципальной программы «Развитие системы образования в МО "Ахтубинский район" на 2016-2020 годы»</t>
  </si>
  <si>
    <t>Обеспечение пожарной безопасности общеобразовательных учреждений  в рамках подпрограммы  "Развитие общего образования" муниципальной программы «Развитие системы образования в МО "Ахтубинский район" на 2016-2020 годы»</t>
  </si>
  <si>
    <t>Повышение энергоэффективности зданий учреждений  Ахтубинского района в рамках  подпрограммы    "Развитие общего образования" муниципальной программы «Развитие системы образования в МО "Ахтубинский район" на 2016-2020 годы»</t>
  </si>
  <si>
    <t>Реализация основных направлений государственной политики в области охраны труда и безопасности в учреждениях Ахтубинского района в рамках подпрограммы  "Развитие общего образования" муниципальной программы «Развитие системы образования в МО "Ахтубинский район" на 2016-2020 годы»</t>
  </si>
  <si>
    <t>Достижение взаимопонимания и взаимного уважения в вопросах межэтнического и межкультурного сотрудничества, противодействие распространению идеологии терроризма и экстремизма в рамках подпрограммы "Профилактика экстремизма и терроризма в Ахтубинском районе"  муниципальной программы "Обеспечение общественного порядка и противодействие преступности в Ахтубинском районе на 2015-2020 годы"</t>
  </si>
  <si>
    <t>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инфраструктуры сферы физической культуры и спорта, укрепление материально-технической базы в Ахтубинском районе на 2016-2020 годы" муниципальной программы "Развитие физической культуры и спорта в Ахтубинском районе на 2016-2020 годы"</t>
  </si>
  <si>
    <t>0130010020</t>
  </si>
  <si>
    <t>0130080050</t>
  </si>
  <si>
    <t>0130080080</t>
  </si>
  <si>
    <t>0130080140</t>
  </si>
  <si>
    <t>123D0406</t>
  </si>
  <si>
    <t>123D0407</t>
  </si>
  <si>
    <t>123D0408</t>
  </si>
  <si>
    <t>123D0409</t>
  </si>
  <si>
    <t>123D0410</t>
  </si>
  <si>
    <t>123D0411</t>
  </si>
  <si>
    <t>123D0412</t>
  </si>
  <si>
    <t>123D0413</t>
  </si>
  <si>
    <t>123D0414</t>
  </si>
  <si>
    <t>123D0415</t>
  </si>
  <si>
    <t>123D0416</t>
  </si>
  <si>
    <t>123D0417</t>
  </si>
  <si>
    <t>123D0418</t>
  </si>
  <si>
    <t>123D0419</t>
  </si>
  <si>
    <t>123D0420</t>
  </si>
  <si>
    <t>Обеспечение деятельности муниципальных организаций Ахтубинского района, направленных на процесс воспитания и обучения в интересах человека, общества, государства в рамках  подпрограммы  "Развитие дополнительного образования" муниципальной программы «Развитие системы образования в МО "Ахтубинский район" на 2016-2020 годы»</t>
  </si>
  <si>
    <t>Обеспечение пожарной безопасности общеобразовательных учреждений в рамках подпрограммы  "Развитие дополнительного образования" муниципальной программы «Развитие системы образования в МО "Ахтубинский район" на 2016-2020 годы»</t>
  </si>
  <si>
    <t>Реализация основных направлений государственной политики в области охраны труда и безопасности в учреждениях Ахтубинского района в рамках  подпрограммы  "Развитие дополнительного образования" муниципальной программы «Развитие системы образования в МО "Ахтубинский район" на 2016-2020 годы»</t>
  </si>
  <si>
    <t>Обеспечение мероприятий по использованию информационно-коммуникативных технологий, создание, развитие, модернизация и эксплуатация информационных систем в учреждениях Ахтубинского района в рамках подпрограммы  "Развитие дополнительного образования" муниципальной программы «Развитие системы образования в МО "Ахтубинский район" на 2016-2020 годы»</t>
  </si>
  <si>
    <t>1600Р0110</t>
  </si>
  <si>
    <t>Переподготовка и повышение квалификации кадров в рамках подпрограммы "Обеспечение доступности качественных образовательных услуг через модернизацию системы повышения квалификации, и повышения престижа педагогической профессии" муниципальной программы «Развитие системы образования в МО "Ахтубинский район" на 2016-2020 годы»</t>
  </si>
  <si>
    <t>0110060240</t>
  </si>
  <si>
    <t>0110060241</t>
  </si>
  <si>
    <t>0140010050</t>
  </si>
  <si>
    <t>0140060100</t>
  </si>
  <si>
    <t>0140080080</t>
  </si>
  <si>
    <t>0140080140</t>
  </si>
  <si>
    <t>01400S0100</t>
  </si>
  <si>
    <t>01В0000010</t>
  </si>
  <si>
    <t>Субвенции муниципальным образованиям Астраханской области по предоставлению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«Развитие системы образования в МО "Ахтубинский район" на 2016-2020 годы»</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</si>
  <si>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подпрограммы  "Развитие дошкольного образования" муниципальной программы «Развитие системы образования в МО "Ахтубинский район" на 2016-2020 годы»</t>
  </si>
  <si>
    <t>Обеспечение деятельности муниципальных учреждений Ахтубинского района по обеспечению хозяйственного обслуживанию в рамках  подпрограммы  "Обеспечение предоставления качественных услуг муниципальными бюджетными учреждениями, подведомственными управлению образованием администрации МО "Ахтубинский район"  муниципальной программы «Развитие системы образования в МО "Ахтубинский район" на 2016-2020 годы»</t>
  </si>
  <si>
    <t>Субсидии муниципальным образованиям Астраханской области на оплату труда работников муниципальных централизованных бухгалтерий, обслуживающих муниципальные образовательные организации в рамках  подпрограммы  "Обеспечение предоставления качественных услуг муниципальными бюджетными учреждениями, подведомственными управлению образованием администрации МО "Ахтубинский район"  муниципальной программы «Развитие системы образования в МО "Ахтубинский район" на 2016-2020 годы»</t>
  </si>
  <si>
    <t>Реализация основных направлений государственной политики в области охраны труда и безопасности в учреждениях Ахтубинского района в рамках  подпрограммы  "Обеспечение предоставления качественных услуг муниципальными бюджетными учреждениями, подведомственными управлению образованием администрации МО "Ахтубинский район"   муниципальной программы «Развитие системы образования в МО "Ахтубинский район" на 2016-2020 годы»</t>
  </si>
  <si>
    <t>Обеспечение мероприятий по использованию информационно-коммуникативных технологий, создание, развитие, модернизация и эксплуатация информационных систем в учреждениях Ахтубинского района в рамках  подпрограммы  "Обеспечение предоставления качественных услуг муниципальными бюджетными учреждениями, подведомственными управлению образованием администрации МО "Ахтубинский район" муниципальной программы «Развитие системы образования в МО "Ахтубинский район" на 2016-2020 годы»</t>
  </si>
  <si>
    <t>Обеспечение деятельности муниципальных учреждений Ахтубинского района по централизованному бухгалтерскому обслуживанию в рамках  подпрограммы  "Обеспечение предоставления качественных услуг муниципальными бюджетными учреждениями, подведомственными управлению образованием администрации МО "Ахтубинский район"  муниципальной программы «Развитие системы образования в МО "Ахтубинский район" на 2016-2020 годы»</t>
  </si>
  <si>
    <t>Обеспечение деятельности управления образованием администрации МО "Ахтубинский район" в рамках ведомственной целевой программы "Обеспечение развития системы образования МО "Ахтубинский район" на 2016-2020 годы" муниципальной программы «Развитие системы образования в МО "Ахтубинский район" на 2016-2020 годы»</t>
  </si>
  <si>
    <t>313</t>
  </si>
  <si>
    <t>800</t>
  </si>
  <si>
    <t>УПРАВЛЕНИЕ КУЛЬТУРЫ И КИНОФИКАЦИИ АДМИНИСТРАЦИИ МО "АХТУБИНСКИЙ РАЙОН"</t>
  </si>
  <si>
    <t>02100Р0030</t>
  </si>
  <si>
    <t>02300Р0030</t>
  </si>
  <si>
    <t>0430010020</t>
  </si>
  <si>
    <t>0430080230</t>
  </si>
  <si>
    <t>0460060320</t>
  </si>
  <si>
    <t>04600S0320</t>
  </si>
  <si>
    <t>Обеспечение защиты прав, свободы законных интересов личности на территории МО "Ахтубинский район" в рамках подпрограммы "Профилактика правонарушений и усиление борьбы с преступностью в Ахтубинском районе" муниципальной программы "Обеспечение общественного порядка и противодействие преступности в Ахтубинском районе на 2015-2020 годы"</t>
  </si>
  <si>
    <t>Снижение численности населения, употребляющих алкоголь, наркотики и табачные изделия  в рамках подпрограммы "Комплексные меры противодействия злоупотреблению наркотиками, профилактика алкоголизма, заболеваний, передающихся половым путем (ЗППП), предупреждения распространения заболевания, вызываемого вирусом иммунодефицита человека (ВИЧ-инфекции)"  муниципальной программы "Обеспечение общественного порядка и противодействие преступности в Ахтубинском районе на 2015-2020 годы"</t>
  </si>
  <si>
    <t>Обеспечение деятельности муниципальных организаций Ахтубинского района, направленных на процесс воспитания и обучения в интересах человека, общества, государства  в рамках подпрограммы "Организация предоставления дополнительного образования детей муниципальными образовательными учреждениями культуры Ахтубинского района" муниципальной программы "Развитие культуры и сохранение культурного наследия Ахтубинского района на 2016-2020 годы"</t>
  </si>
  <si>
    <t>Организация и проведение мероприятий в рамках подпрограммы "Организация предоставления дополнительного образования детей муниципальными образовательными учреждениями культуры Ахтубинского района" муниципальной программы "Развитие культуры и сохранение культурного наследия Ахтубинского района на 2016-2020 годы"</t>
  </si>
  <si>
    <t>Субсидии муниципальным образованиям Астраханской области на сохранение и развитие культуры села как основной составляющей единого культурного пространства Астраханской области в рамках подпрограммы "Реализация мероприятий государственной программы "Развитие культуры села Астраханской области на 2013-2020 годы" муниципальной программы "Развитие культуры и сохранение культурного наследия Ахтубинского района на 2016-2020 годы"</t>
  </si>
  <si>
    <t>0410010030</t>
  </si>
  <si>
    <t>0410060700</t>
  </si>
  <si>
    <t>0410080230</t>
  </si>
  <si>
    <t>04100П0030</t>
  </si>
  <si>
    <t>0420010080</t>
  </si>
  <si>
    <t>0420060700</t>
  </si>
  <si>
    <t>0420080230</t>
  </si>
  <si>
    <t>04200R5190</t>
  </si>
  <si>
    <t>04200П0080</t>
  </si>
  <si>
    <t>0440010070</t>
  </si>
  <si>
    <t>0440060700</t>
  </si>
  <si>
    <t>0440080230</t>
  </si>
  <si>
    <t>0470010050</t>
  </si>
  <si>
    <t>04700П0050</t>
  </si>
  <si>
    <t>Обеспечение деятельности муниципальных учреждений культуры Ахтубинского района, включая дома культуры в рамках подпрограммы "Создание условий для обеспечения населения Ахтубинского района услугами по организации досуга и услугами учреждений культуры" муниципальной программы "Развитие культуры и сохранение культурного наследия Ахтубинского района на 2016-2020 годы"</t>
  </si>
  <si>
    <t>Реализация Указов Президента Российской Федерации в рамках подпрограммы "Создание условий для обеспечения населения Ахтубинского района услугами по организации досуга и услугами учреждений культуры" муниципальной программы "Развитие культуры и сохранение культурного наследия Ахтубинского района на 2016-2020 годы"</t>
  </si>
  <si>
    <t>Организация и проведений мероприятий в рамках подпрограммы "Создание условий для обеспечения населения Ахтубинского района услугами по организации досуга и услугами учреждений культуры" муниципальной программы "Развитие культуры и сохранение культурного наследия Ахтубинского района на 2016-2020 годы"</t>
  </si>
  <si>
    <t>Реализация муниципальным районом полномочий, переданных поселениями в соответствии с заключенными соглашениями полномочий по вопросам создания условий для организации досуга и обеспечения жителей поселений услугами организаций культуры в рамках подпрограммы "Создание условий для обеспечения населения Ахтубинского района услугами по организации досуга и услугами учреждений культуры" муниципальной программы "Развитие культуры и сохранение культурного наследия Ахтубинского района на 2016-2020 годы"</t>
  </si>
  <si>
    <t>Обеспечение деятельности муниципальных учреждений культуры Ахтубинского района, включая библиотеки в рамках подпрограммы "Организация библиотечного обслуживания населения межпоселенческими библиотеками, комплектование и обеспечение сохранности их библиотечных фондов" муниципальной программы "Развитие культуры и сохранение культурного наследия Ахтубинского района на 2016-2020 годы"</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</si>
  <si>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"Организация библиотечного обслуживания населения межпоселенческими библиотеками, комплектование и обеспечение сохранности их библиотечных фондов" муниципальной программы "Развитие культуры и сохранение культурного наследия Ахтубинского района на 2016-2020 годы"</t>
  </si>
  <si>
    <t>Реализация Указов Президента Российской Федерации в рамках подпрограммы "Организация библиотечного обслуживания населения межпоселенческими библиотеками, комплектование и обеспечение сохранности их библиотечных фондов" муниципальной программы "Развитие культуры и сохранение культурного наследия Ахтубинского района на 2016-2020 годы"</t>
  </si>
  <si>
    <t>Организация и проведение мероприятий в рамках подпрограммы "Создание условий для обеспечения населения Ахтубинского района услугами по организации досуга и услугами учреждений культуры" муниципальной программы "Развитие культуры и сохранение культурного наследия Ахтубинского района на 2016-2020 годы"</t>
  </si>
  <si>
    <t>Поддержка отрасли культуры в рамках подпрограммы "Организация библиотечного обслуживания населения межпоселенческими библиотеками, комплектование и обеспечение сохранности их библиотечных фондов" муниципальной программы "Развитие культуры и сохранение культурного наследия Ахтубинского района на 2016-2020 годы"</t>
  </si>
  <si>
    <t>Реализация муниципальным районом полномочий, переданных поселениями согласно заключенным соглашениям в рамках подпрограммы "Создание условий для обеспечения населения Ахтубинского района услугами по организации досуга и услугами учреждений культуры" муниципальной программы "Развитие культуры и сохранение культурного наследия Ахтубинского района на 2016-2020 годы"</t>
  </si>
  <si>
    <t>Обеспечение деятельности муниципальных учреждений культуры Ахтубинского района, включая музеи в рамках подпрограммы "Обеспечение доступности и сохранности историко-культурного наследия" муниципальной программы "Развитие культуры и сохранение культурного наследия Ахтубинского района на 2016-2020 годы"</t>
  </si>
  <si>
    <t>Реализация Указов Президента Российской Федерации в рамках подпрограммы "Обеспечение доступности и сохранности историко-культурного наследия" муниципальной программы "Развитие культуры и сохранение культурного наследия Ахтубинского района на 2016-2020 годы"</t>
  </si>
  <si>
    <t>Организация и проведение мероприятий  в рамках подпрограммы "Обеспечение доступности и сохранности историко-культурного наследия" муниципальной программы "Развитие культуры и сохранение культурного наследия Ахтубинского района на 2016-2020 годы"</t>
  </si>
  <si>
    <t>Обеспечение деятельности муниципальных учреждений Ахтубинского района по обеспечению хозяйственно-технического и транспортного обслуживания в рамках подпрограммы "Обеспечение предоставления качественных услуг муниципальными бюджетными учреждениями, подведомственными управлению культуры и кинофикации администрации МО "Ахтубинский район"    муниципальной программы "Развитие культуры и сохранение культурного наследия Ахтубинского района на 2016-2020 годы"</t>
  </si>
  <si>
    <t>Реализация муниципальным районом полномочий, переданных поселениями согласно заключенным соглашениям в рамках подпрограммы "Обеспечение предоставления качественных услуг муниципальными бюджетными учреждениями, подведомственными управлению культуры и кинофикации администрации МО "Ахтубинский район" муниципальной программы "Развитие культуры и сохранение культурного наследия Ахтубинского района на 2016-2020 годы"</t>
  </si>
  <si>
    <t>0450010090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</si>
  <si>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</si>
  <si>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0470010060</t>
  </si>
  <si>
    <t>04В0000010</t>
  </si>
  <si>
    <t>04В0010010</t>
  </si>
  <si>
    <t>Обеспечение деятельности муниципальных учреждений Ахтубинского района по централизованному бухгалтерскому обслуживанию в рамках подпрограммы  "Обеспечение предоставления качественных услуг муниципальными бюджетными учреждениями, подведомственными управлению культуры и кинофикации администрации МО "Ахтубинский район" муниципальной программы "Развитие культуры и сохранение культурного наследия Ахтубинского района на 2016-2020 годы"</t>
  </si>
  <si>
    <t>Осуществление функций по управлению в области культуры и кинофикации ВЦП "Обеспечение эффективной деятельности органов местного самоуправления в сфере культуры и кинофикации" муниципальной программы "Развитие культуры и сохранение культурного наследия Ахтубинского района на 2016-2020 годы"</t>
  </si>
  <si>
    <t>Обеспечение деятельности муниципальных учреждений по осуществлению закупок для муниципальных нужд в рамках ведомственной программы "Обеспечение эффективной деятельности органов местного самоуправления в сфере культуры и кинофикации" муниципальной программы "Развитие культуры и сохранение культурного наследия Ахтубинского района на 2016-2020 годы"</t>
  </si>
  <si>
    <t>123D0395</t>
  </si>
  <si>
    <t>900</t>
  </si>
  <si>
    <t>КОМИТЕТ ПО ДЕЛАМ СЕМЬИ, ПОДРОСТКОВ И МОЛОДЕЖИ АДМИНИСТРАЦИИ МУНИЦИПАЛЬНОГО ОБРАЗОВАНИЯ "АХТУБИНСКИЙ РАЙОН"</t>
  </si>
  <si>
    <t>1010010020</t>
  </si>
  <si>
    <t>10100С0020</t>
  </si>
  <si>
    <t>Обеспечение деятельности муниципальных организаций Ахтубинского района, направленных на процесс воспитания и обучения в интересах человека, общества, государства в рамках подпрограммы "Обеспечение деятельности муниципального бюджетного учреждения Ахтубинского района "Центр социальной поддержки семьи и молодежи" на 2016-2020 годы" муниципальной программы "Молодежь Ахтубинского района на 2016-2020 годы"</t>
  </si>
  <si>
    <t>Реализация мероприятий в рамках молодежной и семейной политики  в рамках подпрограммы "Обеспечение деятельности муниципального бюджетного учреждения Ахтубинского района "Центр социальной поддержки семьи и молодежи" на 2016-2020 годы" муниципальной программы "Молодежь Ахтубинского района на 2016-2020 годы"</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</si>
  <si>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</si>
  <si>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</si>
  <si>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</si>
  <si>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</si>
  <si>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</si>
  <si>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</si>
  <si>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</si>
  <si>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Увеличение прочих остатков денежных средств бюджетов муниципальных районов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</si>
</sst>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43" formatCode="_-* #,##0.00_р_._-;\-* #,##0.00_р_._-;_-* &quot;-&quot;??_р_._-;_-@_-"/>
    <numFmt numFmtId="164" formatCode="0.0"/>
  </numFmts>
  <fonts count="66" x14ac:knownFonts="1">
    <font>
      <sz val="11"/>
      <color theme="1"/>
      <name val="Calibri"/>
      <family val="2"/>
      <charset val="204"/>
      <scheme val="minor"/>
    </font>
    <font>
      <sz val="11"/>
      <color indexed="8"/>
      <name val="Calibri"/>
      <family val="2"/>
      <charset val="204"/>
    </font>
    <font>
      <sz val="10"/>
      <name val="Arial Cyr"/>
      <family val="2"/>
      <charset val="204"/>
    </font>
    <font>
      <b/>
      <sz val="11"/>
      <name val="Times New Roman"/>
      <family val="1"/>
      <charset val="204"/>
    </font>
    <font>
      <sz val="11"/>
      <name val="Times New Roman"/>
      <family val="1"/>
      <charset val="204"/>
    </font>
    <font>
      <sz val="10"/>
      <name val="Times New Roman"/>
      <family val="1"/>
      <charset val="204"/>
    </font>
    <font>
      <sz val="10"/>
      <name val="Arial"/>
      <family val="2"/>
      <charset val="204"/>
    </font>
    <font>
      <sz val="12"/>
      <name val="Times New Roman"/>
      <family val="1"/>
      <charset val="204"/>
    </font>
    <font>
      <sz val="10"/>
      <name val="Arial Cyr"/>
      <charset val="204"/>
    </font>
    <font>
      <sz val="10"/>
      <name val="Tahoma"/>
      <family val="2"/>
      <charset val="204"/>
    </font>
    <font>
      <sz val="10"/>
      <color indexed="8"/>
      <name val="Arial Cyr"/>
      <family val="2"/>
      <charset val="204"/>
    </font>
    <font>
      <sz val="10"/>
      <name val="Helv"/>
    </font>
    <font>
      <sz val="11"/>
      <color indexed="10"/>
      <name val="Calibri"/>
      <family val="2"/>
      <charset val="204"/>
    </font>
    <font>
      <sz val="10"/>
      <color indexed="8"/>
      <name val="Arial Cyr"/>
      <family val="2"/>
      <charset val="204"/>
    </font>
    <font>
      <b/>
      <sz val="8"/>
      <name val="Tahoma"/>
      <family val="2"/>
      <charset val="204"/>
    </font>
    <font>
      <sz val="11"/>
      <color indexed="18"/>
      <name val="Calibri"/>
      <family val="2"/>
      <charset val="204"/>
    </font>
    <font>
      <sz val="11"/>
      <color indexed="41"/>
      <name val="Calibri"/>
      <family val="2"/>
      <charset val="204"/>
    </font>
    <font>
      <b/>
      <sz val="11"/>
      <color indexed="18"/>
      <name val="Calibri"/>
      <family val="2"/>
      <charset val="204"/>
    </font>
    <font>
      <b/>
      <sz val="11"/>
      <color indexed="41"/>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8"/>
      <color indexed="9"/>
      <name val="Tahom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7"/>
      <name val="Calibri"/>
      <family val="2"/>
      <charset val="204"/>
    </font>
    <font>
      <sz val="8"/>
      <name val="Arial Cyr"/>
      <charset val="204"/>
    </font>
    <font>
      <sz val="10"/>
      <color indexed="8"/>
      <name val="Cambria"/>
      <family val="2"/>
      <charset val="204"/>
    </font>
    <font>
      <sz val="11"/>
      <color indexed="44"/>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44"/>
      <name val="Calibri"/>
      <family val="2"/>
      <charset val="204"/>
    </font>
    <font>
      <b/>
      <sz val="18"/>
      <color indexed="62"/>
      <name val="Cambria"/>
      <family val="2"/>
      <charset val="204"/>
    </font>
    <font>
      <sz val="8"/>
      <color indexed="8"/>
      <name val="Calibri"/>
      <family val="2"/>
      <charset val="204"/>
    </font>
    <font>
      <i/>
      <sz val="11"/>
      <name val="Times New Roman"/>
      <family val="1"/>
      <charset val="204"/>
    </font>
    <font>
      <sz val="10"/>
      <name val="Arial"/>
      <family val="2"/>
      <charset val="204"/>
    </font>
    <font>
      <sz val="12"/>
      <color indexed="8"/>
      <name val="Times New Roman"/>
      <family val="1"/>
      <charset val="204"/>
    </font>
    <font>
      <sz val="10"/>
      <name val="Arial"/>
      <family val="2"/>
      <charset val="204"/>
    </font>
    <font>
      <b/>
      <sz val="12"/>
      <color indexed="8"/>
      <name val="Times New Roman"/>
      <family val="1"/>
      <charset val="204"/>
    </font>
    <font>
      <sz val="12"/>
      <color indexed="8"/>
      <name val="Times New Roman"/>
      <family val="1"/>
      <charset val="204"/>
    </font>
    <font>
      <sz val="12"/>
      <color indexed="8"/>
      <name val="Times New Roman"/>
      <family val="1"/>
      <charset val="204"/>
    </font>
    <font>
      <u/>
      <sz val="11"/>
      <color indexed="12"/>
      <name val="Calibri"/>
      <family val="2"/>
      <charset val="204"/>
    </font>
    <font>
      <sz val="8"/>
      <name val="Calibri"/>
      <family val="2"/>
      <charset val="204"/>
    </font>
    <font>
      <u/>
      <sz val="11"/>
      <color theme="10"/>
      <name val="Calibri"/>
      <family val="2"/>
      <charset val="204"/>
    </font>
    <font>
      <sz val="10"/>
      <color theme="1"/>
      <name val="Arial Cyr"/>
      <family val="2"/>
      <charset val="204"/>
    </font>
    <font>
      <b/>
      <sz val="16"/>
      <name val="Times New Roman"/>
      <family val="1"/>
      <charset val="204"/>
    </font>
    <font>
      <b/>
      <sz val="13"/>
      <name val="Times New Roman"/>
      <family val="1"/>
      <charset val="204"/>
    </font>
    <font>
      <sz val="13"/>
      <name val="Arial"/>
      <family val="2"/>
      <charset val="204"/>
    </font>
    <font>
      <sz val="13"/>
      <name val="Times New Roman"/>
      <family val="1"/>
      <charset val="204"/>
    </font>
    <font>
      <i/>
      <sz val="13"/>
      <name val="Times New Roman"/>
      <family val="1"/>
      <charset val="204"/>
    </font>
    <font>
      <b/>
      <sz val="13"/>
      <color indexed="8"/>
      <name val="Times New Roman"/>
      <family val="1"/>
      <charset val="204"/>
    </font>
    <font>
      <sz val="13"/>
      <color indexed="8"/>
      <name val="Calibri"/>
      <family val="2"/>
      <charset val="204"/>
    </font>
    <font>
      <b/>
      <sz val="28"/>
      <name val="Times New Roman"/>
      <family val="1"/>
      <charset val="204"/>
    </font>
    <font>
      <b/>
      <i/>
      <sz val="20"/>
      <name val="Times New Roman"/>
      <family val="1"/>
      <charset val="204"/>
    </font>
    <font>
      <b/>
      <sz val="14"/>
      <name val="Times New Roman"/>
      <family val="1"/>
      <charset val="204"/>
    </font>
    <font>
      <b/>
      <sz val="20"/>
      <name val="Times New Roman"/>
      <family val="1"/>
      <charset val="204"/>
    </font>
  </fonts>
  <fills count="3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45"/>
      </patternFill>
    </fill>
    <fill>
      <patternFill patternType="solid">
        <fgColor indexed="29"/>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27"/>
      </patternFill>
    </fill>
    <fill>
      <patternFill patternType="solid">
        <fgColor indexed="42"/>
        <bgColor indexed="64"/>
      </patternFill>
    </fill>
    <fill>
      <patternFill patternType="solid">
        <fgColor indexed="9"/>
        <bgColor indexed="27"/>
      </patternFill>
    </fill>
    <fill>
      <patternFill patternType="solid">
        <fgColor theme="0" tint="-4.9989318521683403E-2"/>
        <bgColor indexed="64"/>
      </patternFill>
    </fill>
    <fill>
      <patternFill patternType="solid">
        <fgColor theme="0" tint="-4.9989318521683403E-2"/>
        <bgColor indexed="27"/>
      </patternFill>
    </fill>
    <fill>
      <patternFill patternType="solid">
        <fgColor rgb="FFFFFFCC"/>
        <bgColor indexed="64"/>
      </patternFill>
    </fill>
    <fill>
      <patternFill patternType="solid">
        <fgColor theme="0"/>
        <bgColor indexed="27"/>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04">
    <xf numFmtId="0" fontId="0" fillId="0" borderId="0"/>
    <xf numFmtId="0" fontId="15" fillId="3" borderId="0" applyNumberFormat="0" applyBorder="0" applyAlignment="0" applyProtection="0"/>
    <xf numFmtId="0" fontId="15" fillId="3" borderId="0" applyNumberFormat="0" applyBorder="0" applyAlignment="0" applyProtection="0"/>
    <xf numFmtId="0" fontId="1" fillId="2" borderId="0" applyNumberFormat="0" applyBorder="0" applyAlignment="0" applyProtection="0"/>
    <xf numFmtId="0" fontId="15" fillId="4" borderId="0" applyNumberFormat="0" applyBorder="0" applyAlignment="0" applyProtection="0"/>
    <xf numFmtId="0" fontId="1" fillId="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 fillId="5" borderId="0" applyNumberFormat="0" applyBorder="0" applyAlignment="0" applyProtection="0"/>
    <xf numFmtId="0" fontId="15" fillId="7" borderId="0" applyNumberFormat="0" applyBorder="0" applyAlignment="0" applyProtection="0"/>
    <xf numFmtId="0" fontId="1" fillId="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10" borderId="0" applyNumberFormat="0" applyBorder="0" applyAlignment="0" applyProtection="0"/>
    <xf numFmtId="0" fontId="15" fillId="4" borderId="0" applyNumberFormat="0" applyBorder="0" applyAlignment="0" applyProtection="0"/>
    <xf numFmtId="0" fontId="1" fillId="1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7" borderId="0" applyNumberFormat="0" applyBorder="0" applyAlignment="0" applyProtection="0"/>
    <xf numFmtId="0" fontId="15" fillId="7" borderId="0" applyNumberFormat="0" applyBorder="0" applyAlignment="0" applyProtection="0"/>
    <xf numFmtId="0" fontId="1"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 fillId="10" borderId="0" applyNumberFormat="0" applyBorder="0" applyAlignment="0" applyProtection="0"/>
    <xf numFmtId="0" fontId="15" fillId="12" borderId="0" applyNumberFormat="0" applyBorder="0" applyAlignment="0" applyProtection="0"/>
    <xf numFmtId="0" fontId="1"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3" borderId="0" applyNumberFormat="0" applyBorder="0" applyAlignment="0" applyProtection="0"/>
    <xf numFmtId="0" fontId="15" fillId="3" borderId="0" applyNumberFormat="0" applyBorder="0" applyAlignment="0" applyProtection="0"/>
    <xf numFmtId="0" fontId="1"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15" borderId="0" applyNumberFormat="0" applyBorder="0" applyAlignment="0" applyProtection="0"/>
    <xf numFmtId="0" fontId="15" fillId="7" borderId="0" applyNumberFormat="0" applyBorder="0" applyAlignment="0" applyProtection="0"/>
    <xf numFmtId="0" fontId="1" fillId="1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9" fillId="16" borderId="0" applyNumberFormat="0" applyBorder="0" applyAlignment="0" applyProtection="0"/>
    <xf numFmtId="0" fontId="37" fillId="17" borderId="0" applyNumberFormat="0" applyBorder="0" applyAlignment="0" applyProtection="0"/>
    <xf numFmtId="0" fontId="19"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6" borderId="0" applyNumberFormat="0" applyBorder="0" applyAlignment="0" applyProtection="0"/>
    <xf numFmtId="0" fontId="37" fillId="6" borderId="0" applyNumberFormat="0" applyBorder="0" applyAlignment="0" applyProtection="0"/>
    <xf numFmtId="0" fontId="19"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3" borderId="0" applyNumberFormat="0" applyBorder="0" applyAlignment="0" applyProtection="0"/>
    <xf numFmtId="0" fontId="37" fillId="14" borderId="0" applyNumberFormat="0" applyBorder="0" applyAlignment="0" applyProtection="0"/>
    <xf numFmtId="0" fontId="19"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9" fillId="19" borderId="0" applyNumberFormat="0" applyBorder="0" applyAlignment="0" applyProtection="0"/>
    <xf numFmtId="0" fontId="37" fillId="12" borderId="0" applyNumberFormat="0" applyBorder="0" applyAlignment="0" applyProtection="0"/>
    <xf numFmtId="0" fontId="19" fillId="19"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9" fillId="17" borderId="0" applyNumberFormat="0" applyBorder="0" applyAlignment="0" applyProtection="0"/>
    <xf numFmtId="0" fontId="37" fillId="17" borderId="0" applyNumberFormat="0" applyBorder="0" applyAlignment="0" applyProtection="0"/>
    <xf numFmtId="0" fontId="19"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9" fillId="20" borderId="0" applyNumberFormat="0" applyBorder="0" applyAlignment="0" applyProtection="0"/>
    <xf numFmtId="0" fontId="37" fillId="7" borderId="0" applyNumberFormat="0" applyBorder="0" applyAlignment="0" applyProtection="0"/>
    <xf numFmtId="0" fontId="19" fillId="2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1" borderId="0" applyNumberFormat="0" applyBorder="0" applyAlignment="0" applyProtection="0"/>
    <xf numFmtId="0" fontId="37" fillId="17" borderId="0" applyNumberFormat="0" applyBorder="0" applyAlignment="0" applyProtection="0"/>
    <xf numFmtId="0" fontId="19" fillId="21"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23" borderId="0" applyNumberFormat="0" applyBorder="0" applyAlignment="0" applyProtection="0"/>
    <xf numFmtId="0" fontId="37" fillId="23" borderId="0" applyNumberFormat="0" applyBorder="0" applyAlignment="0" applyProtection="0"/>
    <xf numFmtId="0" fontId="19"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24" borderId="0" applyNumberFormat="0" applyBorder="0" applyAlignment="0" applyProtection="0"/>
    <xf numFmtId="0" fontId="37" fillId="24" borderId="0" applyNumberFormat="0" applyBorder="0" applyAlignment="0" applyProtection="0"/>
    <xf numFmtId="0" fontId="19"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9" fillId="19" borderId="0" applyNumberFormat="0" applyBorder="0" applyAlignment="0" applyProtection="0"/>
    <xf numFmtId="0" fontId="37" fillId="25" borderId="0" applyNumberFormat="0" applyBorder="0" applyAlignment="0" applyProtection="0"/>
    <xf numFmtId="0" fontId="19"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9" fillId="17" borderId="0" applyNumberFormat="0" applyBorder="0" applyAlignment="0" applyProtection="0"/>
    <xf numFmtId="0" fontId="37" fillId="17" borderId="0" applyNumberFormat="0" applyBorder="0" applyAlignment="0" applyProtection="0"/>
    <xf numFmtId="0" fontId="19"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18" borderId="0" applyNumberFormat="0" applyBorder="0" applyAlignment="0" applyProtection="0"/>
    <xf numFmtId="0" fontId="37" fillId="18" borderId="0" applyNumberFormat="0" applyBorder="0" applyAlignment="0" applyProtection="0"/>
    <xf numFmtId="0" fontId="19"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12" borderId="2" applyNumberFormat="0" applyAlignment="0" applyProtection="0"/>
    <xf numFmtId="0" fontId="21" fillId="12" borderId="2" applyNumberFormat="0" applyAlignment="0" applyProtection="0"/>
    <xf numFmtId="0" fontId="21" fillId="4" borderId="2" applyNumberFormat="0" applyAlignment="0" applyProtection="0"/>
    <xf numFmtId="0" fontId="21" fillId="4" borderId="2" applyNumberFormat="0" applyAlignment="0" applyProtection="0"/>
    <xf numFmtId="0" fontId="21" fillId="4" borderId="2" applyNumberFormat="0" applyAlignment="0" applyProtection="0"/>
    <xf numFmtId="0" fontId="21" fillId="4" borderId="2" applyNumberFormat="0" applyAlignment="0" applyProtection="0"/>
    <xf numFmtId="0" fontId="21" fillId="12" borderId="2" applyNumberFormat="0" applyAlignment="0" applyProtection="0"/>
    <xf numFmtId="0" fontId="21" fillId="12" borderId="2" applyNumberFormat="0" applyAlignment="0" applyProtection="0"/>
    <xf numFmtId="0" fontId="21" fillId="12" borderId="2" applyNumberFormat="0" applyAlignment="0" applyProtection="0"/>
    <xf numFmtId="0" fontId="22" fillId="12" borderId="1" applyNumberFormat="0" applyAlignment="0" applyProtection="0"/>
    <xf numFmtId="0" fontId="22" fillId="12"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51"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44" fontId="8"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26" fillId="0" borderId="8" applyNumberFormat="0" applyFill="0" applyAlignment="0" applyProtection="0"/>
    <xf numFmtId="0" fontId="17" fillId="0" borderId="10" applyNumberFormat="0" applyFill="0" applyAlignment="0" applyProtection="0"/>
    <xf numFmtId="0" fontId="26" fillId="0" borderId="8"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18" fillId="26" borderId="11" applyNumberFormat="0" applyAlignment="0" applyProtection="0"/>
    <xf numFmtId="0" fontId="18" fillId="26" borderId="11" applyNumberFormat="0" applyAlignment="0" applyProtection="0"/>
    <xf numFmtId="0" fontId="27" fillId="26" borderId="11" applyNumberFormat="0" applyAlignment="0" applyProtection="0"/>
    <xf numFmtId="0" fontId="41" fillId="26" borderId="11" applyNumberFormat="0" applyAlignment="0" applyProtection="0"/>
    <xf numFmtId="0" fontId="27" fillId="26" borderId="11" applyNumberFormat="0" applyAlignment="0" applyProtection="0"/>
    <xf numFmtId="0" fontId="41" fillId="26" borderId="11" applyNumberFormat="0" applyAlignment="0" applyProtection="0"/>
    <xf numFmtId="0" fontId="41" fillId="26" borderId="11" applyNumberFormat="0" applyAlignment="0" applyProtection="0"/>
    <xf numFmtId="0" fontId="41" fillId="26" borderId="11" applyNumberFormat="0" applyAlignment="0" applyProtection="0"/>
    <xf numFmtId="0" fontId="27" fillId="26" borderId="11" applyNumberFormat="0" applyAlignment="0" applyProtection="0"/>
    <xf numFmtId="0" fontId="27" fillId="26" borderId="11" applyNumberFormat="0" applyAlignment="0" applyProtection="0"/>
    <xf numFmtId="0" fontId="27" fillId="26" borderId="11"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6"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1" fillId="0" borderId="0"/>
    <xf numFmtId="0" fontId="1" fillId="0" borderId="0"/>
    <xf numFmtId="0" fontId="1" fillId="0" borderId="0"/>
    <xf numFmtId="0" fontId="43" fillId="0" borderId="0"/>
    <xf numFmtId="0" fontId="30" fillId="0" borderId="0"/>
    <xf numFmtId="0" fontId="30" fillId="0" borderId="0"/>
    <xf numFmtId="0" fontId="5" fillId="0" borderId="0"/>
    <xf numFmtId="0" fontId="8" fillId="0" borderId="0"/>
    <xf numFmtId="0" fontId="8" fillId="0" borderId="0"/>
    <xf numFmtId="0" fontId="9" fillId="0" borderId="0"/>
    <xf numFmtId="0" fontId="9" fillId="0" borderId="0"/>
    <xf numFmtId="0" fontId="9" fillId="0" borderId="0"/>
    <xf numFmtId="0" fontId="8" fillId="0" borderId="0"/>
    <xf numFmtId="0" fontId="9"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6" fillId="0" borderId="0"/>
    <xf numFmtId="0" fontId="6" fillId="0" borderId="0"/>
    <xf numFmtId="0" fontId="8" fillId="0" borderId="0"/>
    <xf numFmtId="0" fontId="6" fillId="0" borderId="0"/>
    <xf numFmtId="0" fontId="8"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8" fillId="0" borderId="0"/>
    <xf numFmtId="0" fontId="30" fillId="0" borderId="0"/>
    <xf numFmtId="0" fontId="30" fillId="0" borderId="0"/>
    <xf numFmtId="0" fontId="8" fillId="0" borderId="0"/>
    <xf numFmtId="0" fontId="9" fillId="0" borderId="0"/>
    <xf numFmtId="0" fontId="30" fillId="0" borderId="0"/>
    <xf numFmtId="0" fontId="30" fillId="0" borderId="0"/>
    <xf numFmtId="0" fontId="47"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6" fillId="0" borderId="0"/>
    <xf numFmtId="0" fontId="9" fillId="0" borderId="0"/>
    <xf numFmtId="0" fontId="9" fillId="0" borderId="0"/>
    <xf numFmtId="0" fontId="9" fillId="0" borderId="0"/>
    <xf numFmtId="0" fontId="8" fillId="0" borderId="0"/>
    <xf numFmtId="0" fontId="1" fillId="0" borderId="0"/>
    <xf numFmtId="0" fontId="9" fillId="0" borderId="0"/>
    <xf numFmtId="0" fontId="8" fillId="0" borderId="0"/>
    <xf numFmtId="0" fontId="1" fillId="0" borderId="0"/>
    <xf numFmtId="0" fontId="8"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54" fillId="0" borderId="0"/>
    <xf numFmtId="0" fontId="1" fillId="0" borderId="0"/>
    <xf numFmtId="0" fontId="1" fillId="0" borderId="0"/>
    <xf numFmtId="0" fontId="8"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0" fillId="0" borderId="0"/>
    <xf numFmtId="0" fontId="8" fillId="0" borderId="0"/>
    <xf numFmtId="0" fontId="45"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9" fillId="0" borderId="0"/>
    <xf numFmtId="0" fontId="1" fillId="0" borderId="0"/>
    <xf numFmtId="0" fontId="2"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9" borderId="12" applyNumberFormat="0" applyFont="0" applyAlignment="0" applyProtection="0"/>
    <xf numFmtId="0" fontId="9" fillId="9" borderId="12" applyNumberFormat="0" applyFont="0" applyAlignment="0" applyProtection="0"/>
    <xf numFmtId="0" fontId="35" fillId="9" borderId="12" applyNumberFormat="0" applyFont="0" applyAlignment="0" applyProtection="0"/>
    <xf numFmtId="0" fontId="35" fillId="9" borderId="12" applyNumberFormat="0" applyFont="0" applyAlignment="0" applyProtection="0"/>
    <xf numFmtId="0" fontId="35" fillId="9" borderId="12" applyNumberFormat="0" applyFont="0" applyAlignment="0" applyProtection="0"/>
    <xf numFmtId="0" fontId="35" fillId="9" borderId="12" applyNumberFormat="0" applyFont="0" applyAlignment="0" applyProtection="0"/>
    <xf numFmtId="0" fontId="8" fillId="9" borderId="12" applyNumberFormat="0" applyFont="0" applyAlignment="0" applyProtection="0"/>
    <xf numFmtId="0" fontId="8" fillId="9" borderId="12" applyNumberFormat="0" applyFont="0" applyAlignment="0" applyProtection="0"/>
    <xf numFmtId="0" fontId="8" fillId="9" borderId="12" applyNumberFormat="0" applyFont="0" applyAlignment="0" applyProtection="0"/>
    <xf numFmtId="0" fontId="8" fillId="9" borderId="12" applyNumberFormat="0" applyFont="0" applyAlignment="0" applyProtection="0"/>
    <xf numFmtId="9" fontId="8"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1" fillId="0" borderId="0"/>
    <xf numFmtId="0" fontId="14" fillId="0" borderId="0">
      <alignment horizontal="left" vertical="center"/>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8" fillId="0" borderId="0" applyFont="0" applyFill="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cellStyleXfs>
  <cellXfs count="180">
    <xf numFmtId="0" fontId="0" fillId="0" borderId="0" xfId="0"/>
    <xf numFmtId="0" fontId="6" fillId="0" borderId="0" xfId="397"/>
    <xf numFmtId="0" fontId="4" fillId="27" borderId="0" xfId="397" applyFont="1" applyFill="1" applyBorder="1" applyAlignment="1">
      <alignment horizontal="left" vertical="center"/>
    </xf>
    <xf numFmtId="164" fontId="4" fillId="27" borderId="0" xfId="628" applyNumberFormat="1" applyFont="1" applyFill="1" applyBorder="1" applyAlignment="1">
      <alignment horizontal="left" wrapText="1"/>
    </xf>
    <xf numFmtId="0" fontId="48" fillId="27" borderId="0" xfId="0" applyFont="1" applyFill="1" applyBorder="1" applyAlignment="1"/>
    <xf numFmtId="0" fontId="7" fillId="27" borderId="0" xfId="0" applyFont="1" applyFill="1" applyBorder="1"/>
    <xf numFmtId="0" fontId="49" fillId="27" borderId="0" xfId="0" applyFont="1" applyFill="1" applyBorder="1"/>
    <xf numFmtId="0" fontId="49" fillId="27" borderId="0" xfId="0" applyFont="1" applyFill="1" applyBorder="1" applyAlignment="1">
      <alignment wrapText="1"/>
    </xf>
    <xf numFmtId="0" fontId="49" fillId="27" borderId="14" xfId="0" applyFont="1" applyFill="1" applyBorder="1"/>
    <xf numFmtId="0" fontId="50" fillId="27" borderId="0" xfId="0" applyFont="1" applyFill="1" applyBorder="1" applyAlignment="1">
      <alignment horizontal="left" vertical="top"/>
    </xf>
    <xf numFmtId="0" fontId="49" fillId="28" borderId="14" xfId="0" applyFont="1" applyFill="1" applyBorder="1"/>
    <xf numFmtId="0" fontId="50" fillId="27" borderId="0" xfId="0" applyFont="1" applyFill="1" applyBorder="1"/>
    <xf numFmtId="0" fontId="7" fillId="28" borderId="14" xfId="286" applyFont="1" applyFill="1" applyBorder="1" applyAlignment="1" applyProtection="1">
      <alignment vertical="center" wrapText="1"/>
    </xf>
    <xf numFmtId="0" fontId="7" fillId="27" borderId="15" xfId="286" applyFont="1" applyFill="1" applyBorder="1" applyAlignment="1" applyProtection="1">
      <alignment vertical="center" wrapText="1"/>
    </xf>
    <xf numFmtId="0" fontId="50" fillId="27" borderId="16" xfId="0" applyFont="1" applyFill="1" applyBorder="1" applyAlignment="1">
      <alignment vertical="center" wrapText="1"/>
    </xf>
    <xf numFmtId="0" fontId="50" fillId="27" borderId="14" xfId="0" applyFont="1" applyFill="1" applyBorder="1" applyAlignment="1">
      <alignment vertical="center" wrapText="1"/>
    </xf>
    <xf numFmtId="0" fontId="50" fillId="27" borderId="15" xfId="0" applyFont="1" applyFill="1" applyBorder="1" applyAlignment="1">
      <alignment vertical="center" wrapText="1"/>
    </xf>
    <xf numFmtId="0" fontId="50" fillId="27" borderId="14" xfId="0" applyFont="1" applyFill="1" applyBorder="1" applyAlignment="1">
      <alignment horizontal="left" vertical="top" wrapText="1"/>
    </xf>
    <xf numFmtId="0" fontId="50" fillId="27" borderId="17" xfId="0" applyFont="1" applyFill="1" applyBorder="1" applyAlignment="1">
      <alignment horizontal="left" vertical="top" wrapText="1"/>
    </xf>
    <xf numFmtId="0" fontId="50" fillId="27" borderId="16" xfId="0" applyFont="1" applyFill="1" applyBorder="1" applyAlignment="1">
      <alignment horizontal="left" vertical="top" wrapText="1"/>
    </xf>
    <xf numFmtId="0" fontId="50" fillId="28" borderId="14" xfId="0" applyFont="1" applyFill="1" applyBorder="1" applyAlignment="1">
      <alignment horizontal="left" vertical="top" wrapText="1"/>
    </xf>
    <xf numFmtId="0" fontId="50" fillId="27" borderId="15" xfId="0" applyFont="1" applyFill="1" applyBorder="1" applyAlignment="1">
      <alignment horizontal="left" vertical="top" wrapText="1"/>
    </xf>
    <xf numFmtId="0" fontId="50" fillId="28" borderId="14" xfId="0" applyFont="1" applyFill="1" applyBorder="1" applyAlignment="1">
      <alignment horizontal="center" vertical="top" wrapText="1"/>
    </xf>
    <xf numFmtId="0" fontId="50" fillId="27" borderId="18" xfId="0" applyFont="1" applyFill="1" applyBorder="1" applyAlignment="1">
      <alignment horizontal="left" vertical="top" wrapText="1"/>
    </xf>
    <xf numFmtId="0" fontId="50" fillId="28" borderId="16" xfId="0" applyFont="1" applyFill="1" applyBorder="1" applyAlignment="1">
      <alignment horizontal="left" vertical="top" wrapText="1"/>
    </xf>
    <xf numFmtId="0" fontId="50" fillId="28" borderId="15" xfId="0" applyFont="1" applyFill="1" applyBorder="1" applyAlignment="1">
      <alignment horizontal="left" vertical="top" wrapText="1"/>
    </xf>
    <xf numFmtId="0" fontId="50" fillId="27" borderId="0" xfId="0" applyFont="1" applyFill="1" applyBorder="1" applyAlignment="1">
      <alignment horizontal="left" vertical="top" wrapText="1"/>
    </xf>
    <xf numFmtId="0" fontId="50" fillId="27" borderId="17" xfId="0" applyFont="1" applyFill="1" applyBorder="1" applyAlignment="1">
      <alignment vertical="center" wrapText="1"/>
    </xf>
    <xf numFmtId="0" fontId="50" fillId="27" borderId="18" xfId="0" applyFont="1" applyFill="1" applyBorder="1" applyAlignment="1">
      <alignment vertical="center" wrapText="1"/>
    </xf>
    <xf numFmtId="0" fontId="50" fillId="28" borderId="16" xfId="0" applyFont="1" applyFill="1" applyBorder="1" applyAlignment="1">
      <alignment vertical="center" wrapText="1"/>
    </xf>
    <xf numFmtId="0" fontId="50" fillId="27" borderId="0" xfId="0" applyFont="1" applyFill="1" applyBorder="1" applyAlignment="1">
      <alignment vertical="center" wrapText="1"/>
    </xf>
    <xf numFmtId="0" fontId="50" fillId="28" borderId="14" xfId="0" applyFont="1" applyFill="1" applyBorder="1" applyAlignment="1">
      <alignment vertical="center" wrapText="1"/>
    </xf>
    <xf numFmtId="0" fontId="50" fillId="28" borderId="14" xfId="0" applyFont="1" applyFill="1" applyBorder="1" applyAlignment="1">
      <alignment horizontal="center" vertical="center" wrapText="1"/>
    </xf>
    <xf numFmtId="0" fontId="50" fillId="28" borderId="15" xfId="0" applyFont="1" applyFill="1" applyBorder="1" applyAlignment="1">
      <alignment vertical="center" wrapText="1"/>
    </xf>
    <xf numFmtId="0" fontId="49" fillId="28" borderId="14" xfId="0" applyFont="1" applyFill="1" applyBorder="1" applyAlignment="1">
      <alignment wrapText="1"/>
    </xf>
    <xf numFmtId="0" fontId="49" fillId="28" borderId="16" xfId="0" applyFont="1" applyFill="1" applyBorder="1" applyAlignment="1">
      <alignment wrapText="1"/>
    </xf>
    <xf numFmtId="0" fontId="49" fillId="28" borderId="15" xfId="0" applyFont="1" applyFill="1" applyBorder="1" applyAlignment="1">
      <alignment wrapText="1"/>
    </xf>
    <xf numFmtId="0" fontId="49" fillId="27" borderId="14" xfId="0" applyFont="1" applyFill="1" applyBorder="1" applyAlignment="1">
      <alignment wrapText="1"/>
    </xf>
    <xf numFmtId="0" fontId="49" fillId="27" borderId="16" xfId="0" applyFont="1" applyFill="1" applyBorder="1" applyAlignment="1">
      <alignment wrapText="1"/>
    </xf>
    <xf numFmtId="0" fontId="49" fillId="27" borderId="18" xfId="0" applyFont="1" applyFill="1" applyBorder="1" applyAlignment="1">
      <alignment wrapText="1"/>
    </xf>
    <xf numFmtId="0" fontId="7" fillId="27" borderId="14" xfId="0" applyFont="1" applyFill="1" applyBorder="1" applyAlignment="1">
      <alignment wrapText="1"/>
    </xf>
    <xf numFmtId="0" fontId="7" fillId="28" borderId="14" xfId="0" applyFont="1" applyFill="1" applyBorder="1" applyAlignment="1">
      <alignment wrapText="1"/>
    </xf>
    <xf numFmtId="0" fontId="7" fillId="28" borderId="15" xfId="0" applyFont="1" applyFill="1" applyBorder="1" applyAlignment="1">
      <alignment wrapText="1"/>
    </xf>
    <xf numFmtId="0" fontId="7" fillId="27" borderId="15" xfId="0" applyFont="1" applyFill="1" applyBorder="1" applyAlignment="1">
      <alignment wrapText="1"/>
    </xf>
    <xf numFmtId="0" fontId="49" fillId="27" borderId="15" xfId="0" applyFont="1" applyFill="1" applyBorder="1" applyAlignment="1">
      <alignment wrapText="1"/>
    </xf>
    <xf numFmtId="0" fontId="49" fillId="27" borderId="19" xfId="0" applyFont="1" applyFill="1" applyBorder="1" applyAlignment="1">
      <alignment wrapText="1"/>
    </xf>
    <xf numFmtId="0" fontId="7" fillId="28" borderId="20" xfId="0" applyFont="1" applyFill="1" applyBorder="1" applyAlignment="1">
      <alignment wrapText="1"/>
    </xf>
    <xf numFmtId="0" fontId="7" fillId="27" borderId="21" xfId="0" applyFont="1" applyFill="1" applyBorder="1" applyAlignment="1">
      <alignment wrapText="1"/>
    </xf>
    <xf numFmtId="0" fontId="49" fillId="28" borderId="20" xfId="0" applyFont="1" applyFill="1" applyBorder="1" applyAlignment="1">
      <alignment wrapText="1"/>
    </xf>
    <xf numFmtId="0" fontId="49" fillId="27" borderId="21" xfId="0" applyFont="1" applyFill="1" applyBorder="1" applyAlignment="1">
      <alignment wrapText="1"/>
    </xf>
    <xf numFmtId="0" fontId="49" fillId="28" borderId="19" xfId="0" applyFont="1" applyFill="1" applyBorder="1" applyAlignment="1">
      <alignment wrapText="1"/>
    </xf>
    <xf numFmtId="0" fontId="7" fillId="28" borderId="21" xfId="0" applyFont="1" applyFill="1" applyBorder="1" applyAlignment="1">
      <alignment wrapText="1"/>
    </xf>
    <xf numFmtId="0" fontId="50" fillId="27" borderId="0" xfId="0" applyFont="1" applyFill="1" applyBorder="1" applyAlignment="1">
      <alignment horizontal="center" vertical="center" wrapText="1"/>
    </xf>
    <xf numFmtId="0" fontId="49" fillId="27" borderId="0" xfId="0" applyFont="1" applyFill="1" applyBorder="1" applyAlignment="1">
      <alignment horizontal="center" vertical="center" wrapText="1"/>
    </xf>
    <xf numFmtId="0" fontId="49" fillId="27" borderId="0" xfId="0" applyFont="1" applyFill="1" applyBorder="1" applyAlignment="1">
      <alignment horizontal="center" vertical="center"/>
    </xf>
    <xf numFmtId="0" fontId="50" fillId="27" borderId="0" xfId="0" applyFont="1" applyFill="1" applyBorder="1" applyAlignment="1">
      <alignment horizontal="center" vertical="center"/>
    </xf>
    <xf numFmtId="0" fontId="46" fillId="27" borderId="14" xfId="0" applyFont="1" applyFill="1" applyBorder="1" applyAlignment="1">
      <alignment horizontal="left" vertical="top" wrapText="1"/>
    </xf>
    <xf numFmtId="0" fontId="46" fillId="27" borderId="14" xfId="0" applyFont="1" applyFill="1" applyBorder="1" applyAlignment="1">
      <alignment vertical="center" wrapText="1"/>
    </xf>
    <xf numFmtId="0" fontId="46" fillId="27" borderId="14" xfId="0" applyFont="1" applyFill="1" applyBorder="1" applyAlignment="1">
      <alignment wrapText="1"/>
    </xf>
    <xf numFmtId="164" fontId="4" fillId="0" borderId="0" xfId="628" applyNumberFormat="1" applyFont="1" applyFill="1" applyBorder="1" applyAlignment="1">
      <alignment wrapText="1"/>
    </xf>
    <xf numFmtId="164" fontId="3" fillId="0" borderId="0" xfId="628" applyNumberFormat="1" applyFont="1" applyFill="1" applyBorder="1" applyAlignment="1">
      <alignment horizontal="left" wrapText="1"/>
    </xf>
    <xf numFmtId="0" fontId="50" fillId="0" borderId="16" xfId="0" applyFont="1" applyFill="1" applyBorder="1" applyAlignment="1">
      <alignment horizontal="center" vertical="center" wrapText="1"/>
    </xf>
    <xf numFmtId="0" fontId="7" fillId="0" borderId="14" xfId="286" applyFont="1" applyFill="1" applyBorder="1" applyAlignment="1" applyProtection="1">
      <alignment vertical="center" wrapText="1"/>
    </xf>
    <xf numFmtId="0" fontId="56" fillId="27" borderId="0" xfId="397" applyFont="1" applyFill="1" applyBorder="1" applyAlignment="1">
      <alignment horizontal="left" wrapText="1"/>
    </xf>
    <xf numFmtId="0" fontId="56" fillId="27" borderId="0" xfId="397" applyFont="1" applyFill="1" applyBorder="1" applyAlignment="1">
      <alignment horizontal="center" vertical="center" wrapText="1"/>
    </xf>
    <xf numFmtId="0" fontId="57" fillId="0" borderId="0" xfId="397" applyFont="1"/>
    <xf numFmtId="0" fontId="7" fillId="0" borderId="0" xfId="397" applyFont="1" applyAlignment="1">
      <alignment horizontal="center" wrapText="1"/>
    </xf>
    <xf numFmtId="0" fontId="7" fillId="0" borderId="0" xfId="397" applyFont="1" applyAlignment="1">
      <alignment horizontal="center"/>
    </xf>
    <xf numFmtId="0" fontId="6" fillId="32" borderId="14" xfId="397" applyFill="1" applyBorder="1"/>
    <xf numFmtId="0" fontId="56" fillId="0" borderId="0" xfId="397" applyFont="1"/>
    <xf numFmtId="0" fontId="7" fillId="0" borderId="0" xfId="397" applyFont="1" applyAlignment="1"/>
    <xf numFmtId="164" fontId="58" fillId="29" borderId="14" xfId="628" applyNumberFormat="1" applyFont="1" applyFill="1" applyBorder="1" applyAlignment="1">
      <alignment horizontal="center" vertical="center" wrapText="1"/>
    </xf>
    <xf numFmtId="164" fontId="58" fillId="31" borderId="14" xfId="628" applyNumberFormat="1" applyFont="1" applyFill="1" applyBorder="1" applyAlignment="1">
      <alignment horizontal="center" vertical="center" wrapText="1"/>
    </xf>
    <xf numFmtId="164" fontId="56" fillId="0" borderId="14" xfId="628" applyNumberFormat="1" applyFont="1" applyFill="1" applyBorder="1" applyAlignment="1">
      <alignment horizontal="center" vertical="center" wrapText="1"/>
    </xf>
    <xf numFmtId="164" fontId="56" fillId="0" borderId="14" xfId="628" applyNumberFormat="1" applyFont="1" applyFill="1" applyBorder="1" applyAlignment="1">
      <alignment horizontal="center" vertical="center" wrapText="1" shrinkToFit="1"/>
    </xf>
    <xf numFmtId="164" fontId="56" fillId="0" borderId="14" xfId="628" applyNumberFormat="1" applyFont="1" applyFill="1" applyBorder="1" applyAlignment="1">
      <alignment horizontal="center" vertical="center" wrapText="1"/>
    </xf>
    <xf numFmtId="164" fontId="56" fillId="27" borderId="17" xfId="628" applyNumberFormat="1" applyFont="1" applyFill="1" applyBorder="1" applyAlignment="1">
      <alignment horizontal="justify" wrapText="1"/>
    </xf>
    <xf numFmtId="164" fontId="56" fillId="27" borderId="33" xfId="628" applyNumberFormat="1" applyFont="1" applyFill="1" applyBorder="1" applyAlignment="1">
      <alignment horizontal="justify" wrapText="1"/>
    </xf>
    <xf numFmtId="164" fontId="56" fillId="27" borderId="17" xfId="628" applyNumberFormat="1" applyFont="1" applyFill="1" applyBorder="1" applyAlignment="1">
      <alignment horizontal="justify" vertical="center" wrapText="1"/>
    </xf>
    <xf numFmtId="164" fontId="56" fillId="27" borderId="33" xfId="628" applyNumberFormat="1" applyFont="1" applyFill="1" applyBorder="1" applyAlignment="1">
      <alignment horizontal="justify" vertical="center" wrapText="1"/>
    </xf>
    <xf numFmtId="164" fontId="58" fillId="33" borderId="14" xfId="628" applyNumberFormat="1" applyFont="1" applyFill="1" applyBorder="1" applyAlignment="1">
      <alignment horizontal="center" vertical="center" wrapText="1"/>
    </xf>
    <xf numFmtId="164" fontId="3" fillId="33" borderId="18" xfId="628" applyNumberFormat="1" applyFont="1" applyFill="1" applyBorder="1" applyAlignment="1">
      <alignment vertical="center" wrapText="1"/>
    </xf>
    <xf numFmtId="164" fontId="3" fillId="33" borderId="33" xfId="628" applyNumberFormat="1" applyFont="1" applyFill="1" applyBorder="1" applyAlignment="1">
      <alignment vertical="center" wrapText="1"/>
    </xf>
    <xf numFmtId="164" fontId="58" fillId="34" borderId="14" xfId="628" applyNumberFormat="1" applyFont="1" applyFill="1" applyBorder="1" applyAlignment="1">
      <alignment horizontal="center" vertical="center" wrapText="1"/>
    </xf>
    <xf numFmtId="164" fontId="58" fillId="0" borderId="0" xfId="628" applyNumberFormat="1" applyFont="1" applyFill="1" applyBorder="1" applyAlignment="1">
      <alignment vertical="top" wrapText="1"/>
    </xf>
    <xf numFmtId="164" fontId="58" fillId="0" borderId="0" xfId="628" applyNumberFormat="1" applyFont="1" applyFill="1" applyBorder="1" applyAlignment="1">
      <alignment wrapText="1"/>
    </xf>
    <xf numFmtId="0" fontId="61" fillId="0" borderId="0" xfId="0" applyFont="1" applyFill="1" applyBorder="1" applyAlignment="1"/>
    <xf numFmtId="49" fontId="58" fillId="30" borderId="14" xfId="628" applyNumberFormat="1" applyFont="1" applyFill="1" applyBorder="1" applyAlignment="1">
      <alignment horizontal="center" vertical="center" wrapText="1"/>
    </xf>
    <xf numFmtId="164" fontId="7" fillId="29" borderId="14" xfId="628" applyNumberFormat="1" applyFont="1" applyFill="1" applyBorder="1" applyAlignment="1">
      <alignment horizontal="center" vertical="center" wrapText="1"/>
    </xf>
    <xf numFmtId="49" fontId="58" fillId="29" borderId="14" xfId="628" applyNumberFormat="1" applyFont="1" applyFill="1" applyBorder="1" applyAlignment="1">
      <alignment horizontal="center" vertical="center" wrapText="1"/>
    </xf>
    <xf numFmtId="49" fontId="7" fillId="29" borderId="14" xfId="628" applyNumberFormat="1" applyFont="1" applyFill="1" applyBorder="1" applyAlignment="1">
      <alignment horizontal="center" vertical="center" wrapText="1"/>
    </xf>
    <xf numFmtId="164" fontId="7" fillId="35" borderId="14" xfId="628" applyNumberFormat="1" applyFont="1" applyFill="1" applyBorder="1" applyAlignment="1">
      <alignment horizontal="center" vertical="center" wrapText="1"/>
    </xf>
    <xf numFmtId="0" fontId="58" fillId="33" borderId="14" xfId="628" applyNumberFormat="1" applyFont="1" applyFill="1" applyBorder="1" applyAlignment="1">
      <alignment horizontal="center" vertical="center" wrapText="1"/>
    </xf>
    <xf numFmtId="1" fontId="7" fillId="29" borderId="14" xfId="628" applyNumberFormat="1" applyFont="1" applyFill="1" applyBorder="1" applyAlignment="1">
      <alignment horizontal="center" vertical="center" wrapText="1"/>
    </xf>
    <xf numFmtId="4" fontId="58" fillId="34" borderId="14" xfId="628" applyNumberFormat="1" applyFont="1" applyFill="1" applyBorder="1" applyAlignment="1">
      <alignment horizontal="center" vertical="center" wrapText="1"/>
    </xf>
    <xf numFmtId="164" fontId="58" fillId="33" borderId="14" xfId="628" applyNumberFormat="1" applyFont="1" applyFill="1" applyBorder="1" applyAlignment="1">
      <alignment horizontal="center" vertical="center" wrapText="1"/>
    </xf>
    <xf numFmtId="164" fontId="58" fillId="33" borderId="17" xfId="628" applyNumberFormat="1" applyFont="1" applyFill="1" applyBorder="1" applyAlignment="1">
      <alignment horizontal="center" vertical="center" wrapText="1"/>
    </xf>
    <xf numFmtId="164" fontId="58" fillId="33" borderId="33" xfId="628" applyNumberFormat="1" applyFont="1" applyFill="1" applyBorder="1" applyAlignment="1">
      <alignment horizontal="center" vertical="center" wrapText="1"/>
    </xf>
    <xf numFmtId="164" fontId="64" fillId="30" borderId="14" xfId="628" applyNumberFormat="1" applyFont="1" applyFill="1" applyBorder="1" applyAlignment="1">
      <alignment horizontal="left" vertical="top" wrapText="1"/>
    </xf>
    <xf numFmtId="164" fontId="58" fillId="32" borderId="14" xfId="628" applyNumberFormat="1" applyFont="1" applyFill="1" applyBorder="1" applyAlignment="1">
      <alignment horizontal="left" vertical="top" wrapText="1"/>
    </xf>
    <xf numFmtId="164" fontId="56" fillId="30" borderId="14" xfId="628" applyNumberFormat="1" applyFont="1" applyFill="1" applyBorder="1" applyAlignment="1">
      <alignment horizontal="left" vertical="top" wrapText="1"/>
    </xf>
    <xf numFmtId="164" fontId="56" fillId="30" borderId="17" xfId="628" applyNumberFormat="1" applyFont="1" applyFill="1" applyBorder="1" applyAlignment="1">
      <alignment horizontal="left" vertical="center" wrapText="1"/>
    </xf>
    <xf numFmtId="164" fontId="56" fillId="30" borderId="18" xfId="628" applyNumberFormat="1" applyFont="1" applyFill="1" applyBorder="1" applyAlignment="1">
      <alignment horizontal="left" vertical="center" wrapText="1"/>
    </xf>
    <xf numFmtId="164" fontId="56" fillId="30" borderId="33" xfId="628" applyNumberFormat="1" applyFont="1" applyFill="1" applyBorder="1" applyAlignment="1">
      <alignment horizontal="left" vertical="center" wrapText="1"/>
    </xf>
    <xf numFmtId="0" fontId="65" fillId="30" borderId="14" xfId="628" applyNumberFormat="1" applyFont="1" applyFill="1" applyBorder="1" applyAlignment="1">
      <alignment horizontal="left" wrapText="1"/>
    </xf>
    <xf numFmtId="14" fontId="58" fillId="30" borderId="14" xfId="628" applyNumberFormat="1" applyFont="1" applyFill="1" applyBorder="1" applyAlignment="1">
      <alignment horizontal="left" wrapText="1"/>
    </xf>
    <xf numFmtId="0" fontId="55" fillId="30" borderId="14" xfId="628" applyNumberFormat="1" applyFont="1" applyFill="1" applyBorder="1" applyAlignment="1">
      <alignment horizontal="left" vertical="top" wrapText="1"/>
    </xf>
    <xf numFmtId="164" fontId="58" fillId="32" borderId="17" xfId="628" applyNumberFormat="1" applyFont="1" applyFill="1" applyBorder="1" applyAlignment="1">
      <alignment horizontal="center" vertical="center" wrapText="1"/>
    </xf>
    <xf numFmtId="164" fontId="58" fillId="32" borderId="18" xfId="628" applyNumberFormat="1" applyFont="1" applyFill="1" applyBorder="1" applyAlignment="1">
      <alignment horizontal="center" vertical="center" wrapText="1"/>
    </xf>
    <xf numFmtId="164" fontId="58" fillId="32" borderId="33" xfId="628" applyNumberFormat="1" applyFont="1" applyFill="1" applyBorder="1" applyAlignment="1">
      <alignment horizontal="center" vertical="center" wrapText="1"/>
    </xf>
    <xf numFmtId="164" fontId="56" fillId="0" borderId="17" xfId="628" applyNumberFormat="1" applyFont="1" applyFill="1" applyBorder="1" applyAlignment="1">
      <alignment horizontal="center" vertical="center" wrapText="1"/>
    </xf>
    <xf numFmtId="164" fontId="56" fillId="0" borderId="33" xfId="628" applyNumberFormat="1" applyFont="1" applyFill="1" applyBorder="1" applyAlignment="1">
      <alignment horizontal="center" vertical="center" wrapText="1"/>
    </xf>
    <xf numFmtId="164" fontId="58" fillId="29" borderId="17" xfId="628" applyNumberFormat="1" applyFont="1" applyFill="1" applyBorder="1" applyAlignment="1">
      <alignment horizontal="center" vertical="center" wrapText="1"/>
    </xf>
    <xf numFmtId="164" fontId="58" fillId="29" borderId="33" xfId="628" applyNumberFormat="1" applyFont="1" applyFill="1" applyBorder="1" applyAlignment="1">
      <alignment horizontal="center" vertical="center" wrapText="1"/>
    </xf>
    <xf numFmtId="164" fontId="3" fillId="29" borderId="17" xfId="628" applyNumberFormat="1" applyFont="1" applyFill="1" applyBorder="1" applyAlignment="1">
      <alignment horizontal="center" vertical="center" wrapText="1"/>
    </xf>
    <xf numFmtId="164" fontId="3" fillId="29" borderId="33" xfId="628" applyNumberFormat="1" applyFont="1" applyFill="1" applyBorder="1" applyAlignment="1">
      <alignment horizontal="center" vertical="center" wrapText="1"/>
    </xf>
    <xf numFmtId="164" fontId="59" fillId="32" borderId="17" xfId="628" applyNumberFormat="1" applyFont="1" applyFill="1" applyBorder="1" applyAlignment="1">
      <alignment horizontal="center" vertical="center" wrapText="1"/>
    </xf>
    <xf numFmtId="164" fontId="59" fillId="32" borderId="33" xfId="628" applyNumberFormat="1" applyFont="1" applyFill="1" applyBorder="1" applyAlignment="1">
      <alignment horizontal="center" vertical="center" wrapText="1"/>
    </xf>
    <xf numFmtId="164" fontId="44" fillId="32" borderId="17" xfId="628" applyNumberFormat="1" applyFont="1" applyFill="1" applyBorder="1" applyAlignment="1">
      <alignment horizontal="center" vertical="center" wrapText="1"/>
    </xf>
    <xf numFmtId="164" fontId="44" fillId="32" borderId="33" xfId="628" applyNumberFormat="1" applyFont="1" applyFill="1" applyBorder="1" applyAlignment="1">
      <alignment horizontal="center" vertical="center" wrapText="1"/>
    </xf>
    <xf numFmtId="164" fontId="3" fillId="33" borderId="17" xfId="628" applyNumberFormat="1" applyFont="1" applyFill="1" applyBorder="1" applyAlignment="1">
      <alignment horizontal="center" vertical="center" wrapText="1"/>
    </xf>
    <xf numFmtId="164" fontId="3" fillId="33" borderId="33" xfId="628" applyNumberFormat="1" applyFont="1" applyFill="1" applyBorder="1" applyAlignment="1">
      <alignment horizontal="center" vertical="center" wrapText="1"/>
    </xf>
    <xf numFmtId="164" fontId="56" fillId="0" borderId="14" xfId="628" applyNumberFormat="1" applyFont="1" applyFill="1" applyBorder="1" applyAlignment="1">
      <alignment horizontal="center" vertical="center" wrapText="1" shrinkToFit="1"/>
    </xf>
    <xf numFmtId="164" fontId="56" fillId="0" borderId="18" xfId="628" applyNumberFormat="1" applyFont="1" applyFill="1" applyBorder="1" applyAlignment="1">
      <alignment horizontal="center" vertical="center" wrapText="1"/>
    </xf>
    <xf numFmtId="0" fontId="60" fillId="0" borderId="34" xfId="0" applyFont="1" applyBorder="1" applyAlignment="1">
      <alignment horizontal="justify" vertical="center" wrapText="1"/>
    </xf>
    <xf numFmtId="0" fontId="60" fillId="0" borderId="37" xfId="0" applyFont="1" applyBorder="1" applyAlignment="1">
      <alignment horizontal="justify" vertical="center" wrapText="1"/>
    </xf>
    <xf numFmtId="0" fontId="60" fillId="0" borderId="36" xfId="0" applyFont="1" applyBorder="1" applyAlignment="1">
      <alignment horizontal="justify" vertical="center" wrapText="1"/>
    </xf>
    <xf numFmtId="0" fontId="60" fillId="0" borderId="39" xfId="0" applyFont="1" applyBorder="1" applyAlignment="1">
      <alignment horizontal="justify" vertical="center" wrapText="1"/>
    </xf>
    <xf numFmtId="0" fontId="7" fillId="0" borderId="0" xfId="397" applyFont="1" applyAlignment="1">
      <alignment horizontal="center" wrapText="1"/>
    </xf>
    <xf numFmtId="0" fontId="7" fillId="0" borderId="0" xfId="397" applyFont="1" applyAlignment="1">
      <alignment horizontal="center"/>
    </xf>
    <xf numFmtId="164" fontId="56" fillId="0" borderId="14" xfId="628" applyNumberFormat="1" applyFont="1" applyFill="1" applyBorder="1" applyAlignment="1">
      <alignment horizontal="center" vertical="center" wrapText="1"/>
    </xf>
    <xf numFmtId="0" fontId="55" fillId="27" borderId="0" xfId="397" applyFont="1" applyFill="1" applyBorder="1" applyAlignment="1">
      <alignment horizontal="center" vertical="center" wrapText="1"/>
    </xf>
    <xf numFmtId="164" fontId="7" fillId="32" borderId="14" xfId="628" applyNumberFormat="1" applyFont="1" applyFill="1" applyBorder="1" applyAlignment="1">
      <alignment horizontal="right" vertical="center" wrapText="1"/>
    </xf>
    <xf numFmtId="164" fontId="56" fillId="0" borderId="0" xfId="628" applyNumberFormat="1" applyFont="1" applyFill="1" applyBorder="1" applyAlignment="1">
      <alignment horizontal="left" vertical="center" wrapText="1"/>
    </xf>
    <xf numFmtId="164" fontId="56" fillId="27" borderId="34" xfId="628" applyNumberFormat="1" applyFont="1" applyFill="1" applyBorder="1" applyAlignment="1">
      <alignment horizontal="justify" vertical="center" wrapText="1"/>
    </xf>
    <xf numFmtId="164" fontId="56" fillId="27" borderId="37" xfId="628" applyNumberFormat="1" applyFont="1" applyFill="1" applyBorder="1" applyAlignment="1">
      <alignment horizontal="justify" vertical="center" wrapText="1"/>
    </xf>
    <xf numFmtId="164" fontId="56" fillId="27" borderId="35" xfId="628" applyNumberFormat="1" applyFont="1" applyFill="1" applyBorder="1" applyAlignment="1">
      <alignment horizontal="justify" vertical="center" wrapText="1"/>
    </xf>
    <xf numFmtId="164" fontId="56" fillId="27" borderId="38" xfId="628" applyNumberFormat="1" applyFont="1" applyFill="1" applyBorder="1" applyAlignment="1">
      <alignment horizontal="justify" vertical="center" wrapText="1"/>
    </xf>
    <xf numFmtId="164" fontId="56" fillId="27" borderId="36" xfId="628" applyNumberFormat="1" applyFont="1" applyFill="1" applyBorder="1" applyAlignment="1">
      <alignment horizontal="justify" vertical="center" wrapText="1"/>
    </xf>
    <xf numFmtId="164" fontId="56" fillId="27" borderId="39" xfId="628" applyNumberFormat="1" applyFont="1" applyFill="1" applyBorder="1" applyAlignment="1">
      <alignment horizontal="justify" vertical="center" wrapText="1"/>
    </xf>
    <xf numFmtId="0" fontId="56" fillId="27" borderId="34" xfId="0" applyFont="1" applyFill="1" applyBorder="1" applyAlignment="1">
      <alignment horizontal="justify" vertical="center"/>
    </xf>
    <xf numFmtId="0" fontId="56" fillId="27" borderId="37" xfId="0" applyFont="1" applyFill="1" applyBorder="1" applyAlignment="1">
      <alignment horizontal="justify" vertical="center"/>
    </xf>
    <xf numFmtId="0" fontId="56" fillId="27" borderId="36" xfId="0" applyFont="1" applyFill="1" applyBorder="1" applyAlignment="1">
      <alignment horizontal="justify" vertical="center"/>
    </xf>
    <xf numFmtId="0" fontId="56" fillId="27" borderId="39" xfId="0" applyFont="1" applyFill="1" applyBorder="1" applyAlignment="1">
      <alignment horizontal="justify" vertical="center"/>
    </xf>
    <xf numFmtId="0" fontId="48" fillId="27" borderId="14" xfId="0" applyFont="1" applyFill="1" applyBorder="1" applyAlignment="1">
      <alignment horizontal="center" vertical="center" wrapText="1"/>
    </xf>
    <xf numFmtId="0" fontId="48" fillId="27" borderId="17" xfId="0" applyFont="1" applyFill="1" applyBorder="1" applyAlignment="1">
      <alignment horizontal="center" vertical="center" wrapText="1"/>
    </xf>
    <xf numFmtId="0" fontId="7" fillId="27" borderId="22" xfId="286" applyFont="1" applyFill="1" applyBorder="1" applyAlignment="1" applyProtection="1">
      <alignment horizontal="center" vertical="center" wrapText="1"/>
    </xf>
    <xf numFmtId="0" fontId="7" fillId="27" borderId="23" xfId="286" applyFont="1" applyFill="1" applyBorder="1" applyAlignment="1" applyProtection="1">
      <alignment horizontal="center" vertical="center" wrapText="1"/>
    </xf>
    <xf numFmtId="0" fontId="7" fillId="27" borderId="24" xfId="286" applyFont="1" applyFill="1" applyBorder="1" applyAlignment="1" applyProtection="1">
      <alignment horizontal="center" vertical="center" wrapText="1"/>
    </xf>
    <xf numFmtId="0" fontId="50" fillId="28" borderId="26" xfId="0" applyFont="1" applyFill="1" applyBorder="1" applyAlignment="1">
      <alignment horizontal="center" vertical="center" wrapText="1"/>
    </xf>
    <xf numFmtId="0" fontId="50" fillId="28" borderId="27" xfId="0" applyFont="1" applyFill="1" applyBorder="1" applyAlignment="1">
      <alignment horizontal="center" vertical="center" wrapText="1"/>
    </xf>
    <xf numFmtId="0" fontId="50" fillId="28" borderId="28" xfId="0" applyFont="1" applyFill="1" applyBorder="1" applyAlignment="1">
      <alignment horizontal="center" vertical="center" wrapText="1"/>
    </xf>
    <xf numFmtId="0" fontId="50" fillId="28" borderId="29" xfId="0" applyFont="1" applyFill="1" applyBorder="1" applyAlignment="1">
      <alignment horizontal="center" vertical="center" wrapText="1"/>
    </xf>
    <xf numFmtId="0" fontId="50" fillId="28" borderId="25" xfId="0" applyFont="1" applyFill="1" applyBorder="1" applyAlignment="1">
      <alignment horizontal="center" vertical="center" wrapText="1"/>
    </xf>
    <xf numFmtId="0" fontId="50" fillId="28" borderId="30" xfId="0" applyFont="1" applyFill="1" applyBorder="1" applyAlignment="1">
      <alignment horizontal="center" vertical="center" wrapText="1"/>
    </xf>
    <xf numFmtId="0" fontId="50" fillId="27" borderId="14" xfId="0" applyFont="1" applyFill="1" applyBorder="1" applyAlignment="1">
      <alignment horizontal="center" vertical="top" wrapText="1"/>
    </xf>
    <xf numFmtId="0" fontId="7" fillId="28" borderId="26" xfId="286" applyFont="1" applyFill="1" applyBorder="1" applyAlignment="1" applyProtection="1">
      <alignment horizontal="center" vertical="center" wrapText="1"/>
    </xf>
    <xf numFmtId="0" fontId="7" fillId="28" borderId="27" xfId="286" applyFont="1" applyFill="1" applyBorder="1" applyAlignment="1" applyProtection="1">
      <alignment horizontal="center" vertical="center" wrapText="1"/>
    </xf>
    <xf numFmtId="0" fontId="7" fillId="28" borderId="28" xfId="286" applyFont="1" applyFill="1" applyBorder="1" applyAlignment="1" applyProtection="1">
      <alignment horizontal="center" vertical="center" wrapText="1"/>
    </xf>
    <xf numFmtId="0" fontId="7" fillId="28" borderId="29" xfId="286" applyFont="1" applyFill="1" applyBorder="1" applyAlignment="1" applyProtection="1">
      <alignment horizontal="center" vertical="center" wrapText="1"/>
    </xf>
    <xf numFmtId="0" fontId="7" fillId="28" borderId="25" xfId="286" applyFont="1" applyFill="1" applyBorder="1" applyAlignment="1" applyProtection="1">
      <alignment horizontal="center" vertical="center" wrapText="1"/>
    </xf>
    <xf numFmtId="0" fontId="7" fillId="28" borderId="30" xfId="286" applyFont="1" applyFill="1" applyBorder="1" applyAlignment="1" applyProtection="1">
      <alignment horizontal="center" vertical="center" wrapText="1"/>
    </xf>
    <xf numFmtId="0" fontId="50" fillId="27" borderId="31" xfId="0" applyFont="1" applyFill="1" applyBorder="1" applyAlignment="1">
      <alignment horizontal="center" vertical="center" wrapText="1"/>
    </xf>
    <xf numFmtId="0" fontId="50" fillId="27" borderId="32" xfId="0" applyFont="1" applyFill="1" applyBorder="1" applyAlignment="1">
      <alignment horizontal="center" vertical="center" wrapText="1"/>
    </xf>
    <xf numFmtId="0" fontId="50" fillId="27" borderId="22" xfId="0" applyFont="1" applyFill="1" applyBorder="1" applyAlignment="1">
      <alignment horizontal="center" vertical="center" wrapText="1"/>
    </xf>
    <xf numFmtId="0" fontId="50" fillId="27" borderId="23" xfId="0" applyFont="1" applyFill="1" applyBorder="1" applyAlignment="1">
      <alignment horizontal="center" vertical="center" wrapText="1"/>
    </xf>
    <xf numFmtId="0" fontId="50" fillId="27" borderId="24" xfId="0" applyFont="1" applyFill="1" applyBorder="1" applyAlignment="1">
      <alignment horizontal="center" vertical="center" wrapText="1"/>
    </xf>
    <xf numFmtId="0" fontId="50" fillId="27" borderId="14" xfId="0" applyFont="1" applyFill="1" applyBorder="1" applyAlignment="1">
      <alignment horizontal="center" vertical="center" wrapText="1"/>
    </xf>
    <xf numFmtId="0" fontId="50" fillId="28" borderId="14" xfId="0" applyFont="1" applyFill="1" applyBorder="1" applyAlignment="1">
      <alignment horizontal="center" vertical="center" wrapText="1"/>
    </xf>
    <xf numFmtId="0" fontId="7" fillId="27" borderId="14" xfId="0" applyFont="1" applyFill="1" applyBorder="1" applyAlignment="1">
      <alignment horizontal="center" wrapText="1"/>
    </xf>
    <xf numFmtId="0" fontId="49" fillId="27" borderId="14" xfId="0" applyFont="1" applyFill="1" applyBorder="1" applyAlignment="1">
      <alignment horizontal="center" wrapText="1"/>
    </xf>
    <xf numFmtId="0" fontId="46" fillId="27" borderId="14" xfId="0" applyFont="1" applyFill="1" applyBorder="1" applyAlignment="1">
      <alignment horizontal="center" wrapText="1"/>
    </xf>
    <xf numFmtId="0" fontId="7" fillId="27" borderId="20" xfId="0" applyFont="1" applyFill="1" applyBorder="1" applyAlignment="1">
      <alignment horizontal="center" wrapText="1"/>
    </xf>
    <xf numFmtId="0" fontId="49" fillId="27" borderId="20" xfId="0" applyFont="1" applyFill="1" applyBorder="1" applyAlignment="1">
      <alignment horizontal="center" wrapText="1"/>
    </xf>
    <xf numFmtId="1" fontId="58" fillId="32" borderId="17" xfId="628" applyNumberFormat="1" applyFont="1" applyFill="1" applyBorder="1" applyAlignment="1">
      <alignment horizontal="center" vertical="center" wrapText="1"/>
    </xf>
    <xf numFmtId="1" fontId="58" fillId="32" borderId="33" xfId="628" applyNumberFormat="1" applyFont="1" applyFill="1" applyBorder="1" applyAlignment="1">
      <alignment horizontal="center" vertical="center" wrapText="1"/>
    </xf>
    <xf numFmtId="164" fontId="7" fillId="29" borderId="17" xfId="628" applyNumberFormat="1" applyFont="1" applyFill="1" applyBorder="1" applyAlignment="1">
      <alignment horizontal="center" vertical="center" wrapText="1"/>
    </xf>
    <xf numFmtId="164" fontId="7" fillId="29" borderId="33" xfId="628" applyNumberFormat="1" applyFont="1" applyFill="1" applyBorder="1" applyAlignment="1">
      <alignment horizontal="center" vertical="center" wrapText="1"/>
    </xf>
    <xf numFmtId="1" fontId="58" fillId="34" borderId="14" xfId="628" applyNumberFormat="1" applyFont="1" applyFill="1" applyBorder="1" applyAlignment="1">
      <alignment horizontal="center" vertical="center" wrapText="1"/>
    </xf>
    <xf numFmtId="4" fontId="56" fillId="34" borderId="14" xfId="628" applyNumberFormat="1" applyFont="1" applyFill="1" applyBorder="1" applyAlignment="1">
      <alignment horizontal="center" vertical="center" wrapText="1"/>
    </xf>
  </cellXfs>
  <cellStyles count="704">
    <cellStyle name="20% - Акцент1 2" xfId="1"/>
    <cellStyle name="20% - Акцент1 2 2" xfId="2"/>
    <cellStyle name="20% - Акцент1 2 3" xfId="3"/>
    <cellStyle name="20% - Акцент1 2 4" xfId="4"/>
    <cellStyle name="20% - Акцент1 3" xfId="5"/>
    <cellStyle name="20% - Акцент1 3 2" xfId="6"/>
    <cellStyle name="20% - Акцент1 4" xfId="7"/>
    <cellStyle name="20% - Акцент1 5" xfId="8"/>
    <cellStyle name="20% - Акцент1 6" xfId="9"/>
    <cellStyle name="20% - Акцент1 7" xfId="10"/>
    <cellStyle name="20% - Акцент1 8" xfId="11"/>
    <cellStyle name="20% - Акцент2 2" xfId="12"/>
    <cellStyle name="20% - Акцент2 2 2" xfId="13"/>
    <cellStyle name="20% - Акцент2 2 3" xfId="14"/>
    <cellStyle name="20% - Акцент2 2 4" xfId="15"/>
    <cellStyle name="20% - Акцент2 3" xfId="16"/>
    <cellStyle name="20% - Акцент2 3 2" xfId="17"/>
    <cellStyle name="20% - Акцент2 4" xfId="18"/>
    <cellStyle name="20% - Акцент2 5" xfId="19"/>
    <cellStyle name="20% - Акцент2 6" xfId="20"/>
    <cellStyle name="20% - Акцент2 7" xfId="21"/>
    <cellStyle name="20% - Акцент2 8" xfId="22"/>
    <cellStyle name="20% - Акцент3 2" xfId="23"/>
    <cellStyle name="20% - Акцент3 2 2" xfId="24"/>
    <cellStyle name="20% - Акцент3 2 3" xfId="25"/>
    <cellStyle name="20% - Акцент3 3" xfId="26"/>
    <cellStyle name="20% - Акцент3 3 2" xfId="27"/>
    <cellStyle name="20% - Акцент3 4" xfId="28"/>
    <cellStyle name="20% - Акцент3 5" xfId="29"/>
    <cellStyle name="20% - Акцент3 6" xfId="30"/>
    <cellStyle name="20% - Акцент3 7" xfId="31"/>
    <cellStyle name="20% - Акцент3 8" xfId="32"/>
    <cellStyle name="20% - Акцент4 2" xfId="33"/>
    <cellStyle name="20% - Акцент4 2 2" xfId="34"/>
    <cellStyle name="20% - Акцент4 2 3" xfId="35"/>
    <cellStyle name="20% - Акцент4 2 4" xfId="36"/>
    <cellStyle name="20% - Акцент4 3" xfId="37"/>
    <cellStyle name="20% - Акцент4 3 2" xfId="38"/>
    <cellStyle name="20% - Акцент4 4" xfId="39"/>
    <cellStyle name="20% - Акцент4 5" xfId="40"/>
    <cellStyle name="20% - Акцент4 6" xfId="41"/>
    <cellStyle name="20% - Акцент4 7" xfId="42"/>
    <cellStyle name="20% - Акцент4 8" xfId="43"/>
    <cellStyle name="20% - Акцент5 2" xfId="44"/>
    <cellStyle name="20% - Акцент5 2 2" xfId="45"/>
    <cellStyle name="20% - Акцент5 2 3" xfId="46"/>
    <cellStyle name="20% - Акцент5 3" xfId="47"/>
    <cellStyle name="20% - Акцент5 3 2" xfId="48"/>
    <cellStyle name="20% - Акцент5 4" xfId="49"/>
    <cellStyle name="20% - Акцент5 5" xfId="50"/>
    <cellStyle name="20% - Акцент5 6" xfId="51"/>
    <cellStyle name="20% - Акцент5 7" xfId="52"/>
    <cellStyle name="20% - Акцент5 8" xfId="53"/>
    <cellStyle name="20% - Акцент6 2" xfId="54"/>
    <cellStyle name="20% - Акцент6 2 2" xfId="55"/>
    <cellStyle name="20% - Акцент6 2 3" xfId="56"/>
    <cellStyle name="20% - Акцент6 2 4" xfId="57"/>
    <cellStyle name="20% - Акцент6 3" xfId="58"/>
    <cellStyle name="20% - Акцент6 3 2" xfId="59"/>
    <cellStyle name="20% - Акцент6 4" xfId="60"/>
    <cellStyle name="20% - Акцент6 5" xfId="61"/>
    <cellStyle name="20% - Акцент6 6" xfId="62"/>
    <cellStyle name="20% - Акцент6 7" xfId="63"/>
    <cellStyle name="20% - Акцент6 8" xfId="64"/>
    <cellStyle name="40% - Акцент1 2" xfId="65"/>
    <cellStyle name="40% - Акцент1 2 2" xfId="66"/>
    <cellStyle name="40% - Акцент1 2 3" xfId="67"/>
    <cellStyle name="40% - Акцент1 2 4" xfId="68"/>
    <cellStyle name="40% - Акцент1 3" xfId="69"/>
    <cellStyle name="40% - Акцент1 3 2" xfId="70"/>
    <cellStyle name="40% - Акцент1 4" xfId="71"/>
    <cellStyle name="40% - Акцент1 5" xfId="72"/>
    <cellStyle name="40% - Акцент1 6" xfId="73"/>
    <cellStyle name="40% - Акцент1 7" xfId="74"/>
    <cellStyle name="40% - Акцент1 8" xfId="75"/>
    <cellStyle name="40% - Акцент2 2" xfId="76"/>
    <cellStyle name="40% - Акцент2 2 2" xfId="77"/>
    <cellStyle name="40% - Акцент2 2 3" xfId="78"/>
    <cellStyle name="40% - Акцент2 3" xfId="79"/>
    <cellStyle name="40% - Акцент2 3 2" xfId="80"/>
    <cellStyle name="40% - Акцент2 4" xfId="81"/>
    <cellStyle name="40% - Акцент2 5" xfId="82"/>
    <cellStyle name="40% - Акцент2 6" xfId="83"/>
    <cellStyle name="40% - Акцент2 7" xfId="84"/>
    <cellStyle name="40% - Акцент2 8" xfId="85"/>
    <cellStyle name="40% - Акцент3 2" xfId="86"/>
    <cellStyle name="40% - Акцент3 2 2" xfId="87"/>
    <cellStyle name="40% - Акцент3 2 3" xfId="88"/>
    <cellStyle name="40% - Акцент3 3" xfId="89"/>
    <cellStyle name="40% - Акцент3 3 2" xfId="90"/>
    <cellStyle name="40% - Акцент3 4" xfId="91"/>
    <cellStyle name="40% - Акцент3 5" xfId="92"/>
    <cellStyle name="40% - Акцент3 6" xfId="93"/>
    <cellStyle name="40% - Акцент3 7" xfId="94"/>
    <cellStyle name="40% - Акцент3 8" xfId="95"/>
    <cellStyle name="40% - Акцент4 2" xfId="96"/>
    <cellStyle name="40% - Акцент4 2 2" xfId="97"/>
    <cellStyle name="40% - Акцент4 2 3" xfId="98"/>
    <cellStyle name="40% - Акцент4 2 4" xfId="99"/>
    <cellStyle name="40% - Акцент4 3" xfId="100"/>
    <cellStyle name="40% - Акцент4 3 2" xfId="101"/>
    <cellStyle name="40% - Акцент4 4" xfId="102"/>
    <cellStyle name="40% - Акцент4 5" xfId="103"/>
    <cellStyle name="40% - Акцент4 6" xfId="104"/>
    <cellStyle name="40% - Акцент4 7" xfId="105"/>
    <cellStyle name="40% - Акцент4 8" xfId="106"/>
    <cellStyle name="40% - Акцент5 2" xfId="107"/>
    <cellStyle name="40% - Акцент5 2 2" xfId="108"/>
    <cellStyle name="40% - Акцент5 2 3" xfId="109"/>
    <cellStyle name="40% - Акцент5 2 4" xfId="110"/>
    <cellStyle name="40% - Акцент5 3" xfId="111"/>
    <cellStyle name="40% - Акцент5 3 2" xfId="112"/>
    <cellStyle name="40% - Акцент5 4" xfId="113"/>
    <cellStyle name="40% - Акцент5 5" xfId="114"/>
    <cellStyle name="40% - Акцент5 6" xfId="115"/>
    <cellStyle name="40% - Акцент5 7" xfId="116"/>
    <cellStyle name="40% - Акцент5 8" xfId="117"/>
    <cellStyle name="40% - Акцент6 2" xfId="118"/>
    <cellStyle name="40% - Акцент6 2 2" xfId="119"/>
    <cellStyle name="40% - Акцент6 2 3" xfId="120"/>
    <cellStyle name="40% - Акцент6 2 4" xfId="121"/>
    <cellStyle name="40% - Акцент6 3" xfId="122"/>
    <cellStyle name="40% - Акцент6 3 2" xfId="123"/>
    <cellStyle name="40% - Акцент6 4" xfId="124"/>
    <cellStyle name="40% - Акцент6 5" xfId="125"/>
    <cellStyle name="40% - Акцент6 6" xfId="126"/>
    <cellStyle name="40% - Акцент6 7" xfId="127"/>
    <cellStyle name="40% - Акцент6 8" xfId="128"/>
    <cellStyle name="60% - Акцент1 2" xfId="129"/>
    <cellStyle name="60% - Акцент1 2 2" xfId="130"/>
    <cellStyle name="60% - Акцент1 2 3" xfId="131"/>
    <cellStyle name="60% - Акцент1 2 4" xfId="132"/>
    <cellStyle name="60% - Акцент1 3" xfId="133"/>
    <cellStyle name="60% - Акцент1 3 2" xfId="134"/>
    <cellStyle name="60% - Акцент1 4" xfId="135"/>
    <cellStyle name="60% - Акцент1 5" xfId="136"/>
    <cellStyle name="60% - Акцент1 6" xfId="137"/>
    <cellStyle name="60% - Акцент1 7" xfId="138"/>
    <cellStyle name="60% - Акцент1 8" xfId="139"/>
    <cellStyle name="60% - Акцент2 2" xfId="140"/>
    <cellStyle name="60% - Акцент2 2 2" xfId="141"/>
    <cellStyle name="60% - Акцент2 2 3" xfId="142"/>
    <cellStyle name="60% - Акцент2 2 4" xfId="143"/>
    <cellStyle name="60% - Акцент2 3" xfId="144"/>
    <cellStyle name="60% - Акцент2 3 2" xfId="145"/>
    <cellStyle name="60% - Акцент2 4" xfId="146"/>
    <cellStyle name="60% - Акцент2 5" xfId="147"/>
    <cellStyle name="60% - Акцент2 6" xfId="148"/>
    <cellStyle name="60% - Акцент2 7" xfId="149"/>
    <cellStyle name="60% - Акцент2 8" xfId="150"/>
    <cellStyle name="60% - Акцент3 2" xfId="151"/>
    <cellStyle name="60% - Акцент3 2 2" xfId="152"/>
    <cellStyle name="60% - Акцент3 2 3" xfId="153"/>
    <cellStyle name="60% - Акцент3 2 4" xfId="154"/>
    <cellStyle name="60% - Акцент3 3" xfId="155"/>
    <cellStyle name="60% - Акцент3 3 2" xfId="156"/>
    <cellStyle name="60% - Акцент3 4" xfId="157"/>
    <cellStyle name="60% - Акцент3 5" xfId="158"/>
    <cellStyle name="60% - Акцент3 6" xfId="159"/>
    <cellStyle name="60% - Акцент3 7" xfId="160"/>
    <cellStyle name="60% - Акцент3 8" xfId="161"/>
    <cellStyle name="60% - Акцент4 2" xfId="162"/>
    <cellStyle name="60% - Акцент4 2 2" xfId="163"/>
    <cellStyle name="60% - Акцент4 2 3" xfId="164"/>
    <cellStyle name="60% - Акцент4 2 4" xfId="165"/>
    <cellStyle name="60% - Акцент4 3" xfId="166"/>
    <cellStyle name="60% - Акцент4 3 2" xfId="167"/>
    <cellStyle name="60% - Акцент4 4" xfId="168"/>
    <cellStyle name="60% - Акцент4 5" xfId="169"/>
    <cellStyle name="60% - Акцент4 6" xfId="170"/>
    <cellStyle name="60% - Акцент4 7" xfId="171"/>
    <cellStyle name="60% - Акцент4 8" xfId="172"/>
    <cellStyle name="60% - Акцент5 2" xfId="173"/>
    <cellStyle name="60% - Акцент5 2 2" xfId="174"/>
    <cellStyle name="60% - Акцент5 2 3" xfId="175"/>
    <cellStyle name="60% - Акцент5 2 4" xfId="176"/>
    <cellStyle name="60% - Акцент5 3" xfId="177"/>
    <cellStyle name="60% - Акцент5 3 2" xfId="178"/>
    <cellStyle name="60% - Акцент5 4" xfId="179"/>
    <cellStyle name="60% - Акцент5 5" xfId="180"/>
    <cellStyle name="60% - Акцент5 6" xfId="181"/>
    <cellStyle name="60% - Акцент5 7" xfId="182"/>
    <cellStyle name="60% - Акцент5 8" xfId="183"/>
    <cellStyle name="60% - Акцент6 2" xfId="184"/>
    <cellStyle name="60% - Акцент6 2 2" xfId="185"/>
    <cellStyle name="60% - Акцент6 2 3" xfId="186"/>
    <cellStyle name="60% - Акцент6 2 4" xfId="187"/>
    <cellStyle name="60% - Акцент6 3" xfId="188"/>
    <cellStyle name="60% - Акцент6 3 2" xfId="189"/>
    <cellStyle name="60% - Акцент6 4" xfId="190"/>
    <cellStyle name="60% - Акцент6 5" xfId="191"/>
    <cellStyle name="60% - Акцент6 6" xfId="192"/>
    <cellStyle name="60% - Акцент6 7" xfId="193"/>
    <cellStyle name="60% - Акцент6 8" xfId="194"/>
    <cellStyle name="Акцент1 2" xfId="195"/>
    <cellStyle name="Акцент1 2 2" xfId="196"/>
    <cellStyle name="Акцент1 2 3" xfId="197"/>
    <cellStyle name="Акцент1 2 4" xfId="198"/>
    <cellStyle name="Акцент1 3" xfId="199"/>
    <cellStyle name="Акцент1 3 2" xfId="200"/>
    <cellStyle name="Акцент1 4" xfId="201"/>
    <cellStyle name="Акцент1 5" xfId="202"/>
    <cellStyle name="Акцент1 6" xfId="203"/>
    <cellStyle name="Акцент1 7" xfId="204"/>
    <cellStyle name="Акцент1 8" xfId="205"/>
    <cellStyle name="Акцент2 2" xfId="206"/>
    <cellStyle name="Акцент2 2 2" xfId="207"/>
    <cellStyle name="Акцент2 2 3" xfId="208"/>
    <cellStyle name="Акцент2 2 4" xfId="209"/>
    <cellStyle name="Акцент2 3" xfId="210"/>
    <cellStyle name="Акцент2 3 2" xfId="211"/>
    <cellStyle name="Акцент2 4" xfId="212"/>
    <cellStyle name="Акцент2 5" xfId="213"/>
    <cellStyle name="Акцент2 6" xfId="214"/>
    <cellStyle name="Акцент2 7" xfId="215"/>
    <cellStyle name="Акцент2 8" xfId="216"/>
    <cellStyle name="Акцент3 2" xfId="217"/>
    <cellStyle name="Акцент3 2 2" xfId="218"/>
    <cellStyle name="Акцент3 2 3" xfId="219"/>
    <cellStyle name="Акцент3 2 4" xfId="220"/>
    <cellStyle name="Акцент3 3" xfId="221"/>
    <cellStyle name="Акцент3 3 2" xfId="222"/>
    <cellStyle name="Акцент3 4" xfId="223"/>
    <cellStyle name="Акцент3 5" xfId="224"/>
    <cellStyle name="Акцент3 6" xfId="225"/>
    <cellStyle name="Акцент3 7" xfId="226"/>
    <cellStyle name="Акцент3 8" xfId="227"/>
    <cellStyle name="Акцент4 2" xfId="228"/>
    <cellStyle name="Акцент4 2 2" xfId="229"/>
    <cellStyle name="Акцент4 2 3" xfId="230"/>
    <cellStyle name="Акцент4 2 4" xfId="231"/>
    <cellStyle name="Акцент4 3" xfId="232"/>
    <cellStyle name="Акцент4 3 2" xfId="233"/>
    <cellStyle name="Акцент4 4" xfId="234"/>
    <cellStyle name="Акцент4 5" xfId="235"/>
    <cellStyle name="Акцент4 6" xfId="236"/>
    <cellStyle name="Акцент4 7" xfId="237"/>
    <cellStyle name="Акцент4 8" xfId="238"/>
    <cellStyle name="Акцент5 2" xfId="239"/>
    <cellStyle name="Акцент5 2 2" xfId="240"/>
    <cellStyle name="Акцент5 2 3" xfId="241"/>
    <cellStyle name="Акцент5 2 4" xfId="242"/>
    <cellStyle name="Акцент5 3" xfId="243"/>
    <cellStyle name="Акцент5 3 2" xfId="244"/>
    <cellStyle name="Акцент5 4" xfId="245"/>
    <cellStyle name="Акцент5 5" xfId="246"/>
    <cellStyle name="Акцент5 6" xfId="247"/>
    <cellStyle name="Акцент5 7" xfId="248"/>
    <cellStyle name="Акцент5 8" xfId="249"/>
    <cellStyle name="Акцент6 2" xfId="250"/>
    <cellStyle name="Акцент6 2 2" xfId="251"/>
    <cellStyle name="Акцент6 2 3" xfId="252"/>
    <cellStyle name="Акцент6 2 4" xfId="253"/>
    <cellStyle name="Акцент6 3" xfId="254"/>
    <cellStyle name="Акцент6 3 2" xfId="255"/>
    <cellStyle name="Акцент6 4" xfId="256"/>
    <cellStyle name="Акцент6 5" xfId="257"/>
    <cellStyle name="Акцент6 6" xfId="258"/>
    <cellStyle name="Акцент6 7" xfId="259"/>
    <cellStyle name="Акцент6 8" xfId="260"/>
    <cellStyle name="Ввод  2" xfId="261"/>
    <cellStyle name="Ввод  3" xfId="262"/>
    <cellStyle name="Ввод  4" xfId="263"/>
    <cellStyle name="Ввод  5" xfId="264"/>
    <cellStyle name="Ввод  6" xfId="265"/>
    <cellStyle name="Ввод  7" xfId="266"/>
    <cellStyle name="Ввод  8" xfId="267"/>
    <cellStyle name="Вывод 2" xfId="268"/>
    <cellStyle name="Вывод 2 2" xfId="269"/>
    <cellStyle name="Вывод 2 3" xfId="270"/>
    <cellStyle name="Вывод 3" xfId="271"/>
    <cellStyle name="Вывод 4" xfId="272"/>
    <cellStyle name="Вывод 5" xfId="273"/>
    <cellStyle name="Вывод 6" xfId="274"/>
    <cellStyle name="Вывод 7" xfId="275"/>
    <cellStyle name="Вывод 8" xfId="276"/>
    <cellStyle name="Вычисление 2" xfId="277"/>
    <cellStyle name="Вычисление 2 2" xfId="278"/>
    <cellStyle name="Вычисление 2 3" xfId="279"/>
    <cellStyle name="Вычисление 3" xfId="280"/>
    <cellStyle name="Вычисление 4" xfId="281"/>
    <cellStyle name="Вычисление 5" xfId="282"/>
    <cellStyle name="Вычисление 6" xfId="283"/>
    <cellStyle name="Вычисление 7" xfId="284"/>
    <cellStyle name="Вычисление 8" xfId="285"/>
    <cellStyle name="Гиперссылка" xfId="286" builtinId="8"/>
    <cellStyle name="Гиперссылка 2" xfId="287"/>
    <cellStyle name="Денежный 2" xfId="288"/>
    <cellStyle name="Заголовок 1 2" xfId="289"/>
    <cellStyle name="Заголовок 1 2 2" xfId="290"/>
    <cellStyle name="Заголовок 1 2 3" xfId="291"/>
    <cellStyle name="Заголовок 1 3" xfId="292"/>
    <cellStyle name="Заголовок 1 4" xfId="293"/>
    <cellStyle name="Заголовок 1 5" xfId="294"/>
    <cellStyle name="Заголовок 1 6" xfId="295"/>
    <cellStyle name="Заголовок 1 7" xfId="296"/>
    <cellStyle name="Заголовок 1 8" xfId="297"/>
    <cellStyle name="Заголовок 2 2" xfId="298"/>
    <cellStyle name="Заголовок 2 2 2" xfId="299"/>
    <cellStyle name="Заголовок 2 2 3" xfId="300"/>
    <cellStyle name="Заголовок 2 3" xfId="301"/>
    <cellStyle name="Заголовок 2 4" xfId="302"/>
    <cellStyle name="Заголовок 2 5" xfId="303"/>
    <cellStyle name="Заголовок 2 6" xfId="304"/>
    <cellStyle name="Заголовок 2 7" xfId="305"/>
    <cellStyle name="Заголовок 2 8" xfId="306"/>
    <cellStyle name="Заголовок 3 2" xfId="307"/>
    <cellStyle name="Заголовок 3 2 2" xfId="308"/>
    <cellStyle name="Заголовок 3 2 3" xfId="309"/>
    <cellStyle name="Заголовок 3 3" xfId="310"/>
    <cellStyle name="Заголовок 3 4" xfId="311"/>
    <cellStyle name="Заголовок 3 5" xfId="312"/>
    <cellStyle name="Заголовок 3 6" xfId="313"/>
    <cellStyle name="Заголовок 3 7" xfId="314"/>
    <cellStyle name="Заголовок 3 8" xfId="315"/>
    <cellStyle name="Заголовок 4 2" xfId="316"/>
    <cellStyle name="Заголовок 4 2 2" xfId="317"/>
    <cellStyle name="Заголовок 4 2 3" xfId="318"/>
    <cellStyle name="Заголовок 4 3" xfId="319"/>
    <cellStyle name="Заголовок 4 4" xfId="320"/>
    <cellStyle name="Заголовок 4 5" xfId="321"/>
    <cellStyle name="Заголовок 4 6" xfId="322"/>
    <cellStyle name="Заголовок 4 7" xfId="323"/>
    <cellStyle name="Заголовок 4 8" xfId="324"/>
    <cellStyle name="Итог 2" xfId="325"/>
    <cellStyle name="Итог 2 2" xfId="326"/>
    <cellStyle name="Итог 2 3" xfId="327"/>
    <cellStyle name="Итог 2 4" xfId="328"/>
    <cellStyle name="Итог 3" xfId="329"/>
    <cellStyle name="Итог 3 2" xfId="330"/>
    <cellStyle name="Итог 4" xfId="331"/>
    <cellStyle name="Итог 5" xfId="332"/>
    <cellStyle name="Итог 6" xfId="333"/>
    <cellStyle name="Итог 7" xfId="334"/>
    <cellStyle name="Итог 8" xfId="335"/>
    <cellStyle name="Контрольная ячейка 2" xfId="336"/>
    <cellStyle name="Контрольная ячейка 2 2" xfId="337"/>
    <cellStyle name="Контрольная ячейка 2 3" xfId="338"/>
    <cellStyle name="Контрольная ячейка 2 4" xfId="339"/>
    <cellStyle name="Контрольная ячейка 3" xfId="340"/>
    <cellStyle name="Контрольная ячейка 3 2" xfId="341"/>
    <cellStyle name="Контрольная ячейка 4" xfId="342"/>
    <cellStyle name="Контрольная ячейка 5" xfId="343"/>
    <cellStyle name="Контрольная ячейка 6" xfId="344"/>
    <cellStyle name="Контрольная ячейка 7" xfId="345"/>
    <cellStyle name="Контрольная ячейка 8" xfId="346"/>
    <cellStyle name="Название 2" xfId="347"/>
    <cellStyle name="Название 2 2" xfId="348"/>
    <cellStyle name="Название 2 3" xfId="349"/>
    <cellStyle name="Название 3" xfId="350"/>
    <cellStyle name="Название 4" xfId="351"/>
    <cellStyle name="Название 5" xfId="352"/>
    <cellStyle name="Название 6" xfId="353"/>
    <cellStyle name="Название 7" xfId="354"/>
    <cellStyle name="Название 8" xfId="355"/>
    <cellStyle name="Нейтральный 2" xfId="356"/>
    <cellStyle name="Нейтральный 3" xfId="357"/>
    <cellStyle name="Нейтральный 4" xfId="358"/>
    <cellStyle name="Нейтральный 5" xfId="359"/>
    <cellStyle name="Нейтральный 6" xfId="360"/>
    <cellStyle name="Нейтральный 7" xfId="361"/>
    <cellStyle name="Нейтральный 8" xfId="362"/>
    <cellStyle name="Обычный" xfId="0" builtinId="0"/>
    <cellStyle name="Обычный 10" xfId="363"/>
    <cellStyle name="Обычный 11" xfId="364"/>
    <cellStyle name="Обычный 12" xfId="365"/>
    <cellStyle name="Обычный 13" xfId="366"/>
    <cellStyle name="Обычный 14" xfId="367"/>
    <cellStyle name="Обычный 15" xfId="368"/>
    <cellStyle name="Обычный 16" xfId="369"/>
    <cellStyle name="Обычный 17" xfId="370"/>
    <cellStyle name="Обычный 18" xfId="371"/>
    <cellStyle name="Обычный 19" xfId="372"/>
    <cellStyle name="Обычный 2" xfId="373"/>
    <cellStyle name="Обычный 2 10" xfId="374"/>
    <cellStyle name="Обычный 2 10 2" xfId="375"/>
    <cellStyle name="Обычный 2 10 3" xfId="376"/>
    <cellStyle name="Обычный 2 11" xfId="377"/>
    <cellStyle name="Обычный 2 11 2" xfId="378"/>
    <cellStyle name="Обычный 2 11 3" xfId="379"/>
    <cellStyle name="Обычный 2 12" xfId="380"/>
    <cellStyle name="Обычный 2 12 2" xfId="381"/>
    <cellStyle name="Обычный 2 12 3" xfId="382"/>
    <cellStyle name="Обычный 2 13" xfId="383"/>
    <cellStyle name="Обычный 2 13 2" xfId="384"/>
    <cellStyle name="Обычный 2 13 3" xfId="385"/>
    <cellStyle name="Обычный 2 14" xfId="386"/>
    <cellStyle name="Обычный 2 14 2" xfId="387"/>
    <cellStyle name="Обычный 2 14 3" xfId="388"/>
    <cellStyle name="Обычный 2 15" xfId="389"/>
    <cellStyle name="Обычный 2 15 2" xfId="390"/>
    <cellStyle name="Обычный 2 15 3" xfId="391"/>
    <cellStyle name="Обычный 2 16" xfId="392"/>
    <cellStyle name="Обычный 2 17" xfId="393"/>
    <cellStyle name="Обычный 2 18" xfId="394"/>
    <cellStyle name="Обычный 2 19" xfId="395"/>
    <cellStyle name="Обычный 2 2" xfId="396"/>
    <cellStyle name="Обычный 2 2 2" xfId="397"/>
    <cellStyle name="Обычный 2 2 2 2" xfId="398"/>
    <cellStyle name="Обычный 2 2 2 3" xfId="399"/>
    <cellStyle name="Обычный 2 2 2 4" xfId="400"/>
    <cellStyle name="Обычный 2 2 2 5" xfId="401"/>
    <cellStyle name="Обычный 2 2 3" xfId="402"/>
    <cellStyle name="Обычный 2 20" xfId="403"/>
    <cellStyle name="Обычный 2 21" xfId="404"/>
    <cellStyle name="Обычный 2 22" xfId="405"/>
    <cellStyle name="Обычный 2 22 2" xfId="406"/>
    <cellStyle name="Обычный 2 22 3" xfId="407"/>
    <cellStyle name="Обычный 2 23" xfId="408"/>
    <cellStyle name="Обычный 2 24" xfId="409"/>
    <cellStyle name="Обычный 2 24 2" xfId="410"/>
    <cellStyle name="Обычный 2 25" xfId="411"/>
    <cellStyle name="Обычный 2 26" xfId="412"/>
    <cellStyle name="Обычный 2 3" xfId="413"/>
    <cellStyle name="Обычный 2 3 2" xfId="414"/>
    <cellStyle name="Обычный 2 3 2 2" xfId="415"/>
    <cellStyle name="Обычный 2 3 2 3" xfId="416"/>
    <cellStyle name="Обычный 2 3 2 4" xfId="417"/>
    <cellStyle name="Обычный 2 4" xfId="418"/>
    <cellStyle name="Обычный 2 4 2" xfId="419"/>
    <cellStyle name="Обычный 2 4 3" xfId="420"/>
    <cellStyle name="Обычный 2 5" xfId="421"/>
    <cellStyle name="Обычный 2 5 2" xfId="422"/>
    <cellStyle name="Обычный 2 5 2 2" xfId="423"/>
    <cellStyle name="Обычный 2 5 3" xfId="424"/>
    <cellStyle name="Обычный 2 5 4" xfId="425"/>
    <cellStyle name="Обычный 2 6" xfId="426"/>
    <cellStyle name="Обычный 2 6 2" xfId="427"/>
    <cellStyle name="Обычный 2 6 3" xfId="428"/>
    <cellStyle name="Обычный 2 6 4" xfId="429"/>
    <cellStyle name="Обычный 2 7" xfId="430"/>
    <cellStyle name="Обычный 2 7 2" xfId="431"/>
    <cellStyle name="Обычный 2 7 3" xfId="432"/>
    <cellStyle name="Обычный 2 8" xfId="433"/>
    <cellStyle name="Обычный 2 8 2" xfId="434"/>
    <cellStyle name="Обычный 2 8 3" xfId="435"/>
    <cellStyle name="Обычный 2 9" xfId="436"/>
    <cellStyle name="Обычный 2 9 2" xfId="437"/>
    <cellStyle name="Обычный 2 9 3" xfId="438"/>
    <cellStyle name="Обычный 2_101.30 хвостик" xfId="439"/>
    <cellStyle name="Обычный 20" xfId="440"/>
    <cellStyle name="Обычный 21" xfId="441"/>
    <cellStyle name="Обычный 22" xfId="442"/>
    <cellStyle name="Обычный 23" xfId="443"/>
    <cellStyle name="Обычный 24" xfId="444"/>
    <cellStyle name="Обычный 25" xfId="445"/>
    <cellStyle name="Обычный 25 2" xfId="446"/>
    <cellStyle name="Обычный 26" xfId="447"/>
    <cellStyle name="Обычный 27" xfId="448"/>
    <cellStyle name="Обычный 27 2" xfId="449"/>
    <cellStyle name="Обычный 27 3" xfId="450"/>
    <cellStyle name="Обычный 27 4" xfId="451"/>
    <cellStyle name="Обычный 28" xfId="452"/>
    <cellStyle name="Обычный 28 2" xfId="453"/>
    <cellStyle name="Обычный 29" xfId="454"/>
    <cellStyle name="Обычный 3" xfId="455"/>
    <cellStyle name="Обычный 3 2" xfId="456"/>
    <cellStyle name="Обычный 3 2 2" xfId="457"/>
    <cellStyle name="Обычный 3 2 3" xfId="458"/>
    <cellStyle name="Обычный 3 2 4" xfId="459"/>
    <cellStyle name="Обычный 3 3" xfId="460"/>
    <cellStyle name="Обычный 3 3 2" xfId="461"/>
    <cellStyle name="Обычный 3 3 3" xfId="462"/>
    <cellStyle name="Обычный 3 3 4" xfId="463"/>
    <cellStyle name="Обычный 3 3 5" xfId="464"/>
    <cellStyle name="Обычный 3 4" xfId="465"/>
    <cellStyle name="Обычный 3 4 2" xfId="466"/>
    <cellStyle name="Обычный 3 4 3" xfId="467"/>
    <cellStyle name="Обычный 3 4 4" xfId="468"/>
    <cellStyle name="Обычный 3 5" xfId="469"/>
    <cellStyle name="Обычный 3 5 2" xfId="470"/>
    <cellStyle name="Обычный 3 5 3" xfId="471"/>
    <cellStyle name="Обычный 3 6" xfId="472"/>
    <cellStyle name="Обычный 3 6 2" xfId="473"/>
    <cellStyle name="Обычный 3 7" xfId="474"/>
    <cellStyle name="Обычный 3 8" xfId="475"/>
    <cellStyle name="Обычный 3_Шапка" xfId="476"/>
    <cellStyle name="Обычный 30" xfId="477"/>
    <cellStyle name="Обычный 31" xfId="478"/>
    <cellStyle name="Обычный 32" xfId="479"/>
    <cellStyle name="Обычный 33" xfId="480"/>
    <cellStyle name="Обычный 33 2" xfId="481"/>
    <cellStyle name="Обычный 34" xfId="482"/>
    <cellStyle name="Обычный 34 2" xfId="483"/>
    <cellStyle name="Обычный 35" xfId="484"/>
    <cellStyle name="Обычный 36" xfId="485"/>
    <cellStyle name="Обычный 37" xfId="486"/>
    <cellStyle name="Обычный 38" xfId="487"/>
    <cellStyle name="Обычный 39" xfId="488"/>
    <cellStyle name="Обычный 4" xfId="489"/>
    <cellStyle name="Обычный 4 2" xfId="490"/>
    <cellStyle name="Обычный 4 2 2" xfId="491"/>
    <cellStyle name="Обычный 4 2 3" xfId="492"/>
    <cellStyle name="Обычный 4 2 4" xfId="493"/>
    <cellStyle name="Обычный 4 2 5" xfId="494"/>
    <cellStyle name="Обычный 4 3" xfId="495"/>
    <cellStyle name="Обычный 4 3 2" xfId="496"/>
    <cellStyle name="Обычный 4 4" xfId="497"/>
    <cellStyle name="Обычный 4 5" xfId="498"/>
    <cellStyle name="Обычный 40" xfId="499"/>
    <cellStyle name="Обычный 41" xfId="500"/>
    <cellStyle name="Обычный 42" xfId="501"/>
    <cellStyle name="Обычный 43" xfId="502"/>
    <cellStyle name="Обычный 44" xfId="503"/>
    <cellStyle name="Обычный 45" xfId="504"/>
    <cellStyle name="Обычный 46" xfId="505"/>
    <cellStyle name="Обычный 47" xfId="506"/>
    <cellStyle name="Обычный 48" xfId="507"/>
    <cellStyle name="Обычный 49" xfId="508"/>
    <cellStyle name="Обычный 5" xfId="509"/>
    <cellStyle name="Обычный 5 10" xfId="510"/>
    <cellStyle name="Обычный 5 10 2" xfId="511"/>
    <cellStyle name="Обычный 5 10 3" xfId="512"/>
    <cellStyle name="Обычный 5 11" xfId="513"/>
    <cellStyle name="Обычный 5 11 2" xfId="514"/>
    <cellStyle name="Обычный 5 11 3" xfId="515"/>
    <cellStyle name="Обычный 5 12" xfId="516"/>
    <cellStyle name="Обычный 5 12 2" xfId="517"/>
    <cellStyle name="Обычный 5 12 3" xfId="518"/>
    <cellStyle name="Обычный 5 13" xfId="519"/>
    <cellStyle name="Обычный 5 14" xfId="520"/>
    <cellStyle name="Обычный 5 15" xfId="521"/>
    <cellStyle name="Обычный 5 16" xfId="522"/>
    <cellStyle name="Обычный 5 17" xfId="523"/>
    <cellStyle name="Обычный 5 18" xfId="524"/>
    <cellStyle name="Обычный 5 19" xfId="525"/>
    <cellStyle name="Обычный 5 2" xfId="526"/>
    <cellStyle name="Обычный 5 2 2" xfId="527"/>
    <cellStyle name="Обычный 5 2 3" xfId="528"/>
    <cellStyle name="Обычный 5 2 4" xfId="529"/>
    <cellStyle name="Обычный 5 2 5" xfId="530"/>
    <cellStyle name="Обычный 5 20" xfId="531"/>
    <cellStyle name="Обычный 5 21" xfId="532"/>
    <cellStyle name="Обычный 5 3" xfId="533"/>
    <cellStyle name="Обычный 5 3 2" xfId="534"/>
    <cellStyle name="Обычный 5 3 3" xfId="535"/>
    <cellStyle name="Обычный 5 3 4" xfId="536"/>
    <cellStyle name="Обычный 5 4" xfId="537"/>
    <cellStyle name="Обычный 5 4 2" xfId="538"/>
    <cellStyle name="Обычный 5 4 3" xfId="539"/>
    <cellStyle name="Обычный 5 5" xfId="540"/>
    <cellStyle name="Обычный 5 5 2" xfId="541"/>
    <cellStyle name="Обычный 5 5 3" xfId="542"/>
    <cellStyle name="Обычный 5 6" xfId="543"/>
    <cellStyle name="Обычный 5 6 2" xfId="544"/>
    <cellStyle name="Обычный 5 6 3" xfId="545"/>
    <cellStyle name="Обычный 5 7" xfId="546"/>
    <cellStyle name="Обычный 5 7 2" xfId="547"/>
    <cellStyle name="Обычный 5 7 3" xfId="548"/>
    <cellStyle name="Обычный 5 8" xfId="549"/>
    <cellStyle name="Обычный 5 8 2" xfId="550"/>
    <cellStyle name="Обычный 5 8 3" xfId="551"/>
    <cellStyle name="Обычный 5 9" xfId="552"/>
    <cellStyle name="Обычный 5 9 2" xfId="553"/>
    <cellStyle name="Обычный 5 9 3" xfId="554"/>
    <cellStyle name="Обычный 5_Шапка" xfId="555"/>
    <cellStyle name="Обычный 50" xfId="556"/>
    <cellStyle name="Обычный 51" xfId="557"/>
    <cellStyle name="Обычный 52" xfId="558"/>
    <cellStyle name="Обычный 53" xfId="559"/>
    <cellStyle name="Обычный 54" xfId="560"/>
    <cellStyle name="Обычный 55" xfId="561"/>
    <cellStyle name="Обычный 56" xfId="562"/>
    <cellStyle name="Обычный 57" xfId="563"/>
    <cellStyle name="Обычный 58" xfId="564"/>
    <cellStyle name="Обычный 59" xfId="565"/>
    <cellStyle name="Обычный 6" xfId="566"/>
    <cellStyle name="Обычный 6 10" xfId="567"/>
    <cellStyle name="Обычный 6 10 2" xfId="568"/>
    <cellStyle name="Обычный 6 10 3" xfId="569"/>
    <cellStyle name="Обычный 6 11" xfId="570"/>
    <cellStyle name="Обычный 6 11 2" xfId="571"/>
    <cellStyle name="Обычный 6 11 3" xfId="572"/>
    <cellStyle name="Обычный 6 12" xfId="573"/>
    <cellStyle name="Обычный 6 12 2" xfId="574"/>
    <cellStyle name="Обычный 6 12 3" xfId="575"/>
    <cellStyle name="Обычный 6 13" xfId="576"/>
    <cellStyle name="Обычный 6 14" xfId="577"/>
    <cellStyle name="Обычный 6 15" xfId="578"/>
    <cellStyle name="Обычный 6 16" xfId="579"/>
    <cellStyle name="Обычный 6 17" xfId="580"/>
    <cellStyle name="Обычный 6 18" xfId="581"/>
    <cellStyle name="Обычный 6 19" xfId="582"/>
    <cellStyle name="Обычный 6 2" xfId="583"/>
    <cellStyle name="Обычный 6 2 2" xfId="584"/>
    <cellStyle name="Обычный 6 2 3" xfId="585"/>
    <cellStyle name="Обычный 6 2 4" xfId="586"/>
    <cellStyle name="Обычный 6 20" xfId="587"/>
    <cellStyle name="Обычный 6 3" xfId="588"/>
    <cellStyle name="Обычный 6 3 2" xfId="589"/>
    <cellStyle name="Обычный 6 3 3" xfId="590"/>
    <cellStyle name="Обычный 6 4" xfId="591"/>
    <cellStyle name="Обычный 6 4 2" xfId="592"/>
    <cellStyle name="Обычный 6 4 3" xfId="593"/>
    <cellStyle name="Обычный 6 5" xfId="594"/>
    <cellStyle name="Обычный 6 5 2" xfId="595"/>
    <cellStyle name="Обычный 6 5 3" xfId="596"/>
    <cellStyle name="Обычный 6 6" xfId="597"/>
    <cellStyle name="Обычный 6 6 2" xfId="598"/>
    <cellStyle name="Обычный 6 6 3" xfId="599"/>
    <cellStyle name="Обычный 6 7" xfId="600"/>
    <cellStyle name="Обычный 6 7 2" xfId="601"/>
    <cellStyle name="Обычный 6 7 3" xfId="602"/>
    <cellStyle name="Обычный 6 8" xfId="603"/>
    <cellStyle name="Обычный 6 8 2" xfId="604"/>
    <cellStyle name="Обычный 6 8 3" xfId="605"/>
    <cellStyle name="Обычный 6 9" xfId="606"/>
    <cellStyle name="Обычный 6 9 2" xfId="607"/>
    <cellStyle name="Обычный 6 9 3" xfId="608"/>
    <cellStyle name="Обычный 6_Шапка" xfId="609"/>
    <cellStyle name="Обычный 60" xfId="610"/>
    <cellStyle name="Обычный 61" xfId="611"/>
    <cellStyle name="Обычный 62" xfId="612"/>
    <cellStyle name="Обычный 62 2" xfId="613"/>
    <cellStyle name="Обычный 7" xfId="614"/>
    <cellStyle name="Обычный 7 2" xfId="615"/>
    <cellStyle name="Обычный 7 3" xfId="616"/>
    <cellStyle name="Обычный 7 4" xfId="617"/>
    <cellStyle name="Обычный 7 5" xfId="618"/>
    <cellStyle name="Обычный 7 6" xfId="619"/>
    <cellStyle name="Обычный 7 7" xfId="620"/>
    <cellStyle name="Обычный 8" xfId="621"/>
    <cellStyle name="Обычный 8 2" xfId="622"/>
    <cellStyle name="Обычный 8 2 2" xfId="623"/>
    <cellStyle name="Обычный 8 3" xfId="624"/>
    <cellStyle name="Обычный 9" xfId="625"/>
    <cellStyle name="Обычный 9 2" xfId="626"/>
    <cellStyle name="Обычный 9 2 2" xfId="627"/>
    <cellStyle name="Обычный_2002год" xfId="628"/>
    <cellStyle name="Плохой 2" xfId="629"/>
    <cellStyle name="Плохой 3" xfId="630"/>
    <cellStyle name="Плохой 4" xfId="631"/>
    <cellStyle name="Плохой 5" xfId="632"/>
    <cellStyle name="Плохой 6" xfId="633"/>
    <cellStyle name="Плохой 7" xfId="634"/>
    <cellStyle name="Плохой 8" xfId="635"/>
    <cellStyle name="Пояснение 2" xfId="636"/>
    <cellStyle name="Пояснение 3" xfId="637"/>
    <cellStyle name="Пояснение 4" xfId="638"/>
    <cellStyle name="Пояснение 5" xfId="639"/>
    <cellStyle name="Пояснение 6" xfId="640"/>
    <cellStyle name="Пояснение 7" xfId="641"/>
    <cellStyle name="Пояснение 8" xfId="642"/>
    <cellStyle name="Примечание 2" xfId="643"/>
    <cellStyle name="Примечание 2 2" xfId="644"/>
    <cellStyle name="Примечание 2 3" xfId="645"/>
    <cellStyle name="Примечание 3" xfId="646"/>
    <cellStyle name="Примечание 4" xfId="647"/>
    <cellStyle name="Примечание 5" xfId="648"/>
    <cellStyle name="Примечание 6" xfId="649"/>
    <cellStyle name="Примечание 6 2" xfId="650"/>
    <cellStyle name="Примечание 7" xfId="651"/>
    <cellStyle name="Примечание 8" xfId="652"/>
    <cellStyle name="Процентный 2" xfId="653"/>
    <cellStyle name="Процентный 3" xfId="654"/>
    <cellStyle name="Процентный 3 2" xfId="655"/>
    <cellStyle name="Связанная ячейка 2" xfId="656"/>
    <cellStyle name="Связанная ячейка 3" xfId="657"/>
    <cellStyle name="Связанная ячейка 4" xfId="658"/>
    <cellStyle name="Связанная ячейка 5" xfId="659"/>
    <cellStyle name="Связанная ячейка 6" xfId="660"/>
    <cellStyle name="Связанная ячейка 7" xfId="661"/>
    <cellStyle name="Связанная ячейка 8" xfId="662"/>
    <cellStyle name="Стиль 1" xfId="663"/>
    <cellStyle name="Стиль 1 2" xfId="664"/>
    <cellStyle name="Текст предупреждения 10" xfId="665"/>
    <cellStyle name="Текст предупреждения 10 2" xfId="666"/>
    <cellStyle name="Текст предупреждения 10 3" xfId="667"/>
    <cellStyle name="Текст предупреждения 11" xfId="668"/>
    <cellStyle name="Текст предупреждения 11 2" xfId="669"/>
    <cellStyle name="Текст предупреждения 11 3" xfId="670"/>
    <cellStyle name="Текст предупреждения 12" xfId="671"/>
    <cellStyle name="Текст предупреждения 13" xfId="672"/>
    <cellStyle name="Текст предупреждения 14" xfId="673"/>
    <cellStyle name="Текст предупреждения 15" xfId="674"/>
    <cellStyle name="Текст предупреждения 2" xfId="675"/>
    <cellStyle name="Текст предупреждения 2 2" xfId="676"/>
    <cellStyle name="Текст предупреждения 3" xfId="677"/>
    <cellStyle name="Текст предупреждения 4" xfId="678"/>
    <cellStyle name="Текст предупреждения 4 2" xfId="679"/>
    <cellStyle name="Текст предупреждения 4 3" xfId="680"/>
    <cellStyle name="Текст предупреждения 5" xfId="681"/>
    <cellStyle name="Текст предупреждения 5 2" xfId="682"/>
    <cellStyle name="Текст предупреждения 5 3" xfId="683"/>
    <cellStyle name="Текст предупреждения 6" xfId="684"/>
    <cellStyle name="Текст предупреждения 6 2" xfId="685"/>
    <cellStyle name="Текст предупреждения 6 3" xfId="686"/>
    <cellStyle name="Текст предупреждения 7" xfId="687"/>
    <cellStyle name="Текст предупреждения 7 2" xfId="688"/>
    <cellStyle name="Текст предупреждения 7 3" xfId="689"/>
    <cellStyle name="Текст предупреждения 8" xfId="690"/>
    <cellStyle name="Текст предупреждения 8 2" xfId="691"/>
    <cellStyle name="Текст предупреждения 8 3" xfId="692"/>
    <cellStyle name="Текст предупреждения 9" xfId="693"/>
    <cellStyle name="Текст предупреждения 9 2" xfId="694"/>
    <cellStyle name="Текст предупреждения 9 3" xfId="695"/>
    <cellStyle name="Финансовый 2" xfId="696"/>
    <cellStyle name="Хороший 2" xfId="697"/>
    <cellStyle name="Хороший 3" xfId="698"/>
    <cellStyle name="Хороший 4" xfId="699"/>
    <cellStyle name="Хороший 5" xfId="700"/>
    <cellStyle name="Хороший 6" xfId="701"/>
    <cellStyle name="Хороший 7" xfId="702"/>
    <cellStyle name="Хороший 8" xfId="70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pageSetUpPr fitToPage="1"/>
  </sheetPr>
  <dimension ref="A1:P283"/>
  <sheetViews>
    <sheetView tabSelected="1" view="pageBreakPreview" topLeftCell="C5" zoomScale="85" zoomScaleNormal="80" zoomScaleSheetLayoutView="85" workbookViewId="0">
      <selection activeCell="L24" sqref="L24:N24"/>
    </sheetView>
  </sheetViews>
  <sheetFormatPr defaultRowHeight="12.75" x14ac:dyDescent="0.2"/>
  <cols>
    <col min="1" max="1" width="4" style="1" customWidth="1"/>
    <col min="2" max="2" width="27.28515625" style="1" customWidth="1"/>
    <col min="3" max="3" width="28.42578125" style="1" customWidth="1"/>
    <col min="4" max="4" width="7.5703125" style="1" customWidth="1"/>
    <col min="5" max="5" width="21.7109375" style="1" customWidth="1"/>
    <col min="6" max="6" width="15.5703125" style="1" customWidth="1"/>
    <col min="7" max="7" width="16.85546875" style="1" customWidth="1"/>
    <col min="8" max="8" width="27.42578125" style="1" customWidth="1"/>
    <col min="9" max="9" width="67" style="1" customWidth="1"/>
    <col min="10" max="10" width="14.5703125" style="1" customWidth="1"/>
    <col min="11" max="11" width="23.7109375" style="1" customWidth="1"/>
    <col min="12" max="12" width="19.140625" style="1" customWidth="1"/>
    <col min="13" max="13" width="17.42578125" style="1" customWidth="1"/>
    <col min="14" max="14" width="18.140625" style="1" customWidth="1"/>
    <col min="15" max="15" width="12.28515625" style="1" customWidth="1"/>
    <col min="16" max="16" width="13.7109375" style="1" customWidth="1"/>
    <col min="17" max="16384" width="9.140625" style="1"/>
  </cols>
  <sheetData>
    <row r="1" spans="2:16" ht="15" x14ac:dyDescent="0.2">
      <c r="B1" s="2"/>
      <c r="C1" s="2"/>
    </row>
    <row r="2" spans="2:16" ht="158.25" customHeight="1" x14ac:dyDescent="0.25">
      <c r="B2" s="2"/>
      <c r="C2" s="2"/>
      <c r="L2" s="128" t="s">
        <v>504</v>
      </c>
      <c r="M2" s="129"/>
      <c r="N2" s="129"/>
      <c r="O2" s="70"/>
      <c r="P2" s="70"/>
    </row>
    <row r="3" spans="2:16" ht="90" customHeight="1" x14ac:dyDescent="0.25">
      <c r="B3" s="2"/>
      <c r="C3" s="2"/>
      <c r="N3" s="66"/>
      <c r="O3" s="67"/>
      <c r="P3" s="67"/>
    </row>
    <row r="4" spans="2:16" ht="82.5" customHeight="1" x14ac:dyDescent="0.2">
      <c r="B4" s="131" t="s">
        <v>525</v>
      </c>
      <c r="C4" s="131"/>
      <c r="D4" s="131"/>
      <c r="E4" s="131"/>
      <c r="F4" s="131"/>
      <c r="G4" s="131"/>
      <c r="H4" s="131"/>
      <c r="I4" s="131"/>
      <c r="J4" s="131"/>
      <c r="K4" s="131"/>
      <c r="L4" s="131"/>
      <c r="M4" s="131"/>
      <c r="N4" s="131"/>
    </row>
    <row r="5" spans="2:16" ht="61.5" customHeight="1" x14ac:dyDescent="0.25">
      <c r="B5" s="63" t="s">
        <v>509</v>
      </c>
      <c r="C5" s="63"/>
      <c r="D5" s="64"/>
      <c r="E5" s="64"/>
      <c r="F5" s="64"/>
      <c r="G5" s="64"/>
      <c r="H5" s="64"/>
      <c r="I5" s="64"/>
      <c r="J5" s="64"/>
      <c r="K5" s="64"/>
      <c r="L5" s="64"/>
      <c r="M5" s="64"/>
      <c r="N5" s="65"/>
    </row>
    <row r="6" spans="2:16" ht="72.75" customHeight="1" x14ac:dyDescent="0.2">
      <c r="B6" s="134" t="s">
        <v>139</v>
      </c>
      <c r="C6" s="135"/>
      <c r="D6" s="99" t="s">
        <v>526</v>
      </c>
      <c r="E6" s="99"/>
      <c r="F6" s="99"/>
      <c r="G6" s="99"/>
      <c r="H6" s="99"/>
      <c r="I6" s="99"/>
      <c r="J6" s="99"/>
      <c r="K6" s="84"/>
      <c r="L6" s="84"/>
      <c r="M6" s="84"/>
      <c r="N6" s="84"/>
    </row>
    <row r="7" spans="2:16" ht="24" customHeight="1" x14ac:dyDescent="0.2">
      <c r="B7" s="136"/>
      <c r="C7" s="137"/>
      <c r="D7" s="99" t="s">
        <v>527</v>
      </c>
      <c r="E7" s="99"/>
      <c r="F7" s="99"/>
      <c r="G7" s="99"/>
      <c r="H7" s="99"/>
      <c r="I7" s="99"/>
      <c r="J7" s="99"/>
      <c r="K7" s="84"/>
      <c r="L7" s="84"/>
      <c r="M7" s="84"/>
      <c r="N7" s="84"/>
    </row>
    <row r="8" spans="2:16" ht="24.75" customHeight="1" x14ac:dyDescent="0.2">
      <c r="B8" s="136"/>
      <c r="C8" s="137"/>
      <c r="D8" s="99" t="s">
        <v>42</v>
      </c>
      <c r="E8" s="99"/>
      <c r="F8" s="99"/>
      <c r="G8" s="99"/>
      <c r="H8" s="99"/>
      <c r="I8" s="99"/>
      <c r="J8" s="99"/>
      <c r="K8" s="84"/>
      <c r="L8" s="84"/>
      <c r="M8" s="84"/>
      <c r="N8" s="84"/>
    </row>
    <row r="9" spans="2:16" ht="22.5" customHeight="1" x14ac:dyDescent="0.2">
      <c r="B9" s="138"/>
      <c r="C9" s="139"/>
      <c r="D9" s="106">
        <v>12605101</v>
      </c>
      <c r="E9" s="106"/>
      <c r="F9" s="106"/>
      <c r="G9" s="106"/>
      <c r="H9" s="106"/>
      <c r="I9" s="106"/>
      <c r="J9" s="106"/>
      <c r="K9" s="84"/>
      <c r="L9" s="84"/>
      <c r="M9" s="84"/>
      <c r="N9" s="84"/>
    </row>
    <row r="10" spans="2:16" ht="35.25" customHeight="1" x14ac:dyDescent="0.2">
      <c r="B10" s="124" t="s">
        <v>507</v>
      </c>
      <c r="C10" s="125"/>
      <c r="D10" s="99" t="s">
        <v>508</v>
      </c>
      <c r="E10" s="99"/>
      <c r="F10" s="99"/>
      <c r="G10" s="99"/>
      <c r="H10" s="99"/>
      <c r="I10" s="99"/>
      <c r="J10" s="99"/>
      <c r="K10" s="84"/>
      <c r="L10" s="84"/>
      <c r="M10" s="84"/>
      <c r="N10" s="84"/>
    </row>
    <row r="11" spans="2:16" ht="36.75" customHeight="1" x14ac:dyDescent="0.2">
      <c r="B11" s="126"/>
      <c r="C11" s="127"/>
      <c r="D11" s="98" t="s">
        <v>528</v>
      </c>
      <c r="E11" s="98"/>
      <c r="F11" s="98"/>
      <c r="G11" s="98"/>
      <c r="H11" s="98"/>
      <c r="I11" s="98"/>
      <c r="J11" s="98"/>
      <c r="K11" s="84"/>
      <c r="L11" s="84"/>
      <c r="M11" s="84"/>
      <c r="N11" s="84"/>
    </row>
    <row r="12" spans="2:16" ht="23.25" customHeight="1" x14ac:dyDescent="0.2">
      <c r="B12" s="124" t="s">
        <v>43</v>
      </c>
      <c r="C12" s="125"/>
      <c r="D12" s="99" t="s">
        <v>44</v>
      </c>
      <c r="E12" s="99"/>
      <c r="F12" s="99"/>
      <c r="G12" s="99"/>
      <c r="H12" s="99"/>
      <c r="I12" s="99"/>
      <c r="J12" s="99"/>
      <c r="K12" s="84"/>
      <c r="L12" s="84"/>
      <c r="M12" s="84"/>
      <c r="N12" s="84"/>
    </row>
    <row r="13" spans="2:16" ht="24.75" customHeight="1" x14ac:dyDescent="0.2">
      <c r="B13" s="126"/>
      <c r="C13" s="127"/>
      <c r="D13" s="100" t="s">
        <v>529</v>
      </c>
      <c r="E13" s="100"/>
      <c r="F13" s="100"/>
      <c r="G13" s="100"/>
      <c r="H13" s="100"/>
      <c r="I13" s="100"/>
      <c r="J13" s="100"/>
      <c r="K13" s="84"/>
      <c r="L13" s="84"/>
      <c r="M13" s="84"/>
      <c r="N13" s="84"/>
    </row>
    <row r="14" spans="2:16" ht="21.75" customHeight="1" x14ac:dyDescent="0.3">
      <c r="B14" s="76" t="s">
        <v>47</v>
      </c>
      <c r="C14" s="77"/>
      <c r="D14" s="105"/>
      <c r="E14" s="105"/>
      <c r="F14" s="105"/>
      <c r="G14" s="105"/>
      <c r="H14" s="105"/>
      <c r="I14" s="105"/>
      <c r="J14" s="105"/>
      <c r="K14" s="85"/>
      <c r="L14" s="85"/>
      <c r="M14" s="85"/>
      <c r="N14" s="86"/>
    </row>
    <row r="15" spans="2:16" ht="36" customHeight="1" x14ac:dyDescent="0.35">
      <c r="B15" s="78" t="s">
        <v>497</v>
      </c>
      <c r="C15" s="79"/>
      <c r="D15" s="104">
        <v>2017</v>
      </c>
      <c r="E15" s="104"/>
      <c r="F15" s="104"/>
      <c r="G15" s="104"/>
      <c r="H15" s="104"/>
      <c r="I15" s="104"/>
      <c r="J15" s="104"/>
      <c r="K15" s="85"/>
      <c r="L15" s="85"/>
      <c r="M15" s="85"/>
      <c r="N15" s="85"/>
      <c r="O15" s="3"/>
    </row>
    <row r="16" spans="2:16" ht="51.75" customHeight="1" x14ac:dyDescent="0.35">
      <c r="B16" s="78" t="s">
        <v>505</v>
      </c>
      <c r="C16" s="79"/>
      <c r="D16" s="104">
        <v>2018</v>
      </c>
      <c r="E16" s="104"/>
      <c r="F16" s="104"/>
      <c r="G16" s="104"/>
      <c r="H16" s="104"/>
      <c r="I16" s="104"/>
      <c r="J16" s="104"/>
      <c r="K16" s="85"/>
      <c r="L16" s="85"/>
      <c r="M16" s="85"/>
      <c r="N16" s="85"/>
      <c r="O16" s="3"/>
    </row>
    <row r="17" spans="2:15" ht="42" customHeight="1" x14ac:dyDescent="0.35">
      <c r="B17" s="78" t="s">
        <v>506</v>
      </c>
      <c r="C17" s="79"/>
      <c r="D17" s="104">
        <v>2019</v>
      </c>
      <c r="E17" s="104"/>
      <c r="F17" s="104"/>
      <c r="G17" s="104"/>
      <c r="H17" s="104"/>
      <c r="I17" s="104"/>
      <c r="J17" s="104"/>
      <c r="K17" s="85"/>
      <c r="L17" s="85"/>
      <c r="M17" s="85"/>
      <c r="N17" s="85"/>
      <c r="O17" s="3"/>
    </row>
    <row r="18" spans="2:15" ht="16.5" customHeight="1" x14ac:dyDescent="0.2">
      <c r="B18" s="140" t="s">
        <v>45</v>
      </c>
      <c r="C18" s="141"/>
      <c r="D18" s="99" t="s">
        <v>46</v>
      </c>
      <c r="E18" s="99"/>
      <c r="F18" s="99"/>
      <c r="G18" s="99"/>
      <c r="H18" s="99"/>
      <c r="I18" s="99"/>
      <c r="J18" s="99"/>
      <c r="K18" s="84"/>
      <c r="L18" s="84"/>
      <c r="M18" s="84"/>
      <c r="N18" s="84"/>
    </row>
    <row r="19" spans="2:15" ht="39" customHeight="1" x14ac:dyDescent="0.2">
      <c r="B19" s="142"/>
      <c r="C19" s="143"/>
      <c r="D19" s="101" t="s">
        <v>530</v>
      </c>
      <c r="E19" s="102"/>
      <c r="F19" s="102"/>
      <c r="G19" s="102"/>
      <c r="H19" s="102"/>
      <c r="I19" s="102"/>
      <c r="J19" s="103"/>
      <c r="K19" s="84"/>
      <c r="L19" s="84"/>
      <c r="M19" s="84"/>
      <c r="N19" s="84"/>
    </row>
    <row r="20" spans="2:15" ht="21" customHeight="1" x14ac:dyDescent="0.25">
      <c r="B20" s="59"/>
      <c r="C20" s="59"/>
      <c r="D20" s="60"/>
      <c r="E20" s="60"/>
      <c r="F20" s="60"/>
      <c r="G20" s="60"/>
      <c r="H20" s="60"/>
      <c r="I20" s="60"/>
      <c r="J20" s="60"/>
      <c r="K20" s="60"/>
      <c r="L20" s="60"/>
      <c r="M20" s="60"/>
    </row>
    <row r="21" spans="2:15" ht="21" customHeight="1" x14ac:dyDescent="0.25">
      <c r="B21" s="59"/>
      <c r="C21" s="59"/>
      <c r="D21" s="60"/>
      <c r="E21" s="60"/>
      <c r="F21" s="60"/>
      <c r="G21" s="60"/>
      <c r="H21" s="60"/>
      <c r="I21" s="60"/>
      <c r="J21" s="60"/>
      <c r="K21" s="60"/>
      <c r="L21" s="60"/>
      <c r="M21" s="60"/>
    </row>
    <row r="22" spans="2:15" ht="21" customHeight="1" x14ac:dyDescent="0.2">
      <c r="B22" s="133" t="s">
        <v>510</v>
      </c>
      <c r="C22" s="133"/>
      <c r="D22" s="133"/>
      <c r="E22" s="133"/>
      <c r="F22" s="133"/>
      <c r="G22" s="133"/>
      <c r="H22" s="133"/>
      <c r="I22" s="133"/>
      <c r="J22" s="133"/>
      <c r="K22" s="133"/>
      <c r="L22" s="133"/>
      <c r="M22" s="133"/>
      <c r="N22" s="133"/>
    </row>
    <row r="23" spans="2:15" ht="14.25" customHeight="1" x14ac:dyDescent="0.25">
      <c r="B23" s="59"/>
      <c r="C23" s="59"/>
      <c r="D23" s="60"/>
      <c r="E23" s="60"/>
      <c r="F23" s="60"/>
      <c r="G23" s="60"/>
      <c r="H23" s="60"/>
      <c r="I23" s="60"/>
      <c r="J23" s="60"/>
      <c r="K23" s="60"/>
      <c r="L23" s="60"/>
      <c r="M23" s="132" t="s">
        <v>530</v>
      </c>
      <c r="N23" s="132"/>
    </row>
    <row r="24" spans="2:15" ht="94.5" customHeight="1" x14ac:dyDescent="0.2">
      <c r="B24" s="75" t="s">
        <v>514</v>
      </c>
      <c r="C24" s="75" t="s">
        <v>515</v>
      </c>
      <c r="D24" s="122" t="s">
        <v>516</v>
      </c>
      <c r="E24" s="122"/>
      <c r="F24" s="74" t="s">
        <v>177</v>
      </c>
      <c r="G24" s="74" t="s">
        <v>176</v>
      </c>
      <c r="H24" s="74" t="s">
        <v>175</v>
      </c>
      <c r="I24" s="74" t="s">
        <v>501</v>
      </c>
      <c r="J24" s="73" t="s">
        <v>500</v>
      </c>
      <c r="K24" s="73" t="s">
        <v>183</v>
      </c>
      <c r="L24" s="130" t="s">
        <v>499</v>
      </c>
      <c r="M24" s="130"/>
      <c r="N24" s="130"/>
    </row>
    <row r="25" spans="2:15" ht="141.75" customHeight="1" x14ac:dyDescent="0.2">
      <c r="B25" s="71" t="s">
        <v>517</v>
      </c>
      <c r="C25" s="80" t="s">
        <v>518</v>
      </c>
      <c r="D25" s="95" t="s">
        <v>518</v>
      </c>
      <c r="E25" s="95"/>
      <c r="F25" s="71" t="s">
        <v>513</v>
      </c>
      <c r="G25" s="71" t="s">
        <v>512</v>
      </c>
      <c r="H25" s="71" t="s">
        <v>519</v>
      </c>
      <c r="I25" s="80" t="s">
        <v>174</v>
      </c>
      <c r="J25" s="72" t="s">
        <v>503</v>
      </c>
      <c r="K25" s="71" t="s">
        <v>502</v>
      </c>
      <c r="L25" s="83" t="s">
        <v>520</v>
      </c>
      <c r="M25" s="83" t="s">
        <v>179</v>
      </c>
      <c r="N25" s="83" t="s">
        <v>180</v>
      </c>
    </row>
    <row r="26" spans="2:15" ht="141.75" customHeight="1" x14ac:dyDescent="0.2">
      <c r="B26" s="87" t="s">
        <v>531</v>
      </c>
      <c r="C26" s="92">
        <v>200</v>
      </c>
      <c r="D26" s="95" t="s">
        <v>532</v>
      </c>
      <c r="E26" s="95"/>
      <c r="F26" s="71" t="str">
        <f>"0102"</f>
        <v>0102</v>
      </c>
      <c r="G26" s="88" t="str">
        <f>"9910000020"</f>
        <v>9910000020</v>
      </c>
      <c r="H26" s="89" t="str">
        <f>"121"</f>
        <v>121</v>
      </c>
      <c r="I26" s="91" t="s">
        <v>533</v>
      </c>
      <c r="J26" s="72" t="s">
        <v>535</v>
      </c>
      <c r="K26" s="71" t="s">
        <v>536</v>
      </c>
      <c r="L26" s="94">
        <v>1044680</v>
      </c>
      <c r="M26" s="94">
        <v>1044680</v>
      </c>
      <c r="N26" s="94">
        <v>1044680</v>
      </c>
    </row>
    <row r="27" spans="2:15" ht="141.75" customHeight="1" x14ac:dyDescent="0.2">
      <c r="B27" s="87" t="s">
        <v>531</v>
      </c>
      <c r="C27" s="92">
        <v>200</v>
      </c>
      <c r="D27" s="95" t="s">
        <v>532</v>
      </c>
      <c r="E27" s="95"/>
      <c r="F27" s="71" t="str">
        <f>"0102"</f>
        <v>0102</v>
      </c>
      <c r="G27" s="88" t="str">
        <f>"9910000020"</f>
        <v>9910000020</v>
      </c>
      <c r="H27" s="90" t="str">
        <f>"129"</f>
        <v>129</v>
      </c>
      <c r="I27" s="91" t="s">
        <v>533</v>
      </c>
      <c r="J27" s="72" t="s">
        <v>535</v>
      </c>
      <c r="K27" s="71" t="s">
        <v>536</v>
      </c>
      <c r="L27" s="94">
        <v>315490</v>
      </c>
      <c r="M27" s="94">
        <v>315490</v>
      </c>
      <c r="N27" s="94">
        <v>315490</v>
      </c>
    </row>
    <row r="28" spans="2:15" ht="141.75" customHeight="1" x14ac:dyDescent="0.2">
      <c r="B28" s="87" t="s">
        <v>531</v>
      </c>
      <c r="C28" s="92">
        <v>200</v>
      </c>
      <c r="D28" s="95" t="s">
        <v>532</v>
      </c>
      <c r="E28" s="95"/>
      <c r="F28" s="71" t="str">
        <f t="shared" ref="F28:F38" si="0">"0104"</f>
        <v>0104</v>
      </c>
      <c r="G28" s="88" t="str">
        <f t="shared" ref="G28:G34" si="1">"23В0000010"</f>
        <v>23В0000010</v>
      </c>
      <c r="H28" s="90" t="str">
        <f>"121"</f>
        <v>121</v>
      </c>
      <c r="I28" s="91" t="s">
        <v>534</v>
      </c>
      <c r="J28" s="72" t="s">
        <v>535</v>
      </c>
      <c r="K28" s="71" t="s">
        <v>536</v>
      </c>
      <c r="L28" s="94">
        <v>16377013</v>
      </c>
      <c r="M28" s="94">
        <v>16225985</v>
      </c>
      <c r="N28" s="94">
        <v>15562746.4</v>
      </c>
    </row>
    <row r="29" spans="2:15" ht="141.75" customHeight="1" x14ac:dyDescent="0.2">
      <c r="B29" s="87" t="s">
        <v>531</v>
      </c>
      <c r="C29" s="92">
        <v>200</v>
      </c>
      <c r="D29" s="95" t="s">
        <v>532</v>
      </c>
      <c r="E29" s="95"/>
      <c r="F29" s="71" t="str">
        <f t="shared" si="0"/>
        <v>0104</v>
      </c>
      <c r="G29" s="88" t="str">
        <f t="shared" si="1"/>
        <v>23В0000010</v>
      </c>
      <c r="H29" s="90" t="str">
        <f>"122"</f>
        <v>122</v>
      </c>
      <c r="I29" s="91" t="s">
        <v>534</v>
      </c>
      <c r="J29" s="72" t="s">
        <v>535</v>
      </c>
      <c r="K29" s="71" t="s">
        <v>536</v>
      </c>
      <c r="L29" s="94">
        <v>41800</v>
      </c>
      <c r="M29" s="94">
        <v>31200</v>
      </c>
      <c r="N29" s="94">
        <v>31200</v>
      </c>
    </row>
    <row r="30" spans="2:15" ht="141.75" customHeight="1" x14ac:dyDescent="0.2">
      <c r="B30" s="87" t="s">
        <v>531</v>
      </c>
      <c r="C30" s="92">
        <v>200</v>
      </c>
      <c r="D30" s="95" t="s">
        <v>532</v>
      </c>
      <c r="E30" s="95"/>
      <c r="F30" s="71" t="str">
        <f t="shared" si="0"/>
        <v>0104</v>
      </c>
      <c r="G30" s="88" t="str">
        <f t="shared" si="1"/>
        <v>23В0000010</v>
      </c>
      <c r="H30" s="90" t="str">
        <f>"129"</f>
        <v>129</v>
      </c>
      <c r="I30" s="91" t="s">
        <v>534</v>
      </c>
      <c r="J30" s="72" t="s">
        <v>535</v>
      </c>
      <c r="K30" s="71" t="s">
        <v>536</v>
      </c>
      <c r="L30" s="94">
        <v>4946372</v>
      </c>
      <c r="M30" s="94">
        <v>4900247</v>
      </c>
      <c r="N30" s="94">
        <v>4900247</v>
      </c>
    </row>
    <row r="31" spans="2:15" ht="141.75" customHeight="1" x14ac:dyDescent="0.2">
      <c r="B31" s="87" t="s">
        <v>531</v>
      </c>
      <c r="C31" s="92">
        <v>200</v>
      </c>
      <c r="D31" s="95" t="s">
        <v>532</v>
      </c>
      <c r="E31" s="95"/>
      <c r="F31" s="71" t="str">
        <f t="shared" si="0"/>
        <v>0104</v>
      </c>
      <c r="G31" s="88" t="str">
        <f t="shared" si="1"/>
        <v>23В0000010</v>
      </c>
      <c r="H31" s="90" t="str">
        <f>"244"</f>
        <v>244</v>
      </c>
      <c r="I31" s="91" t="s">
        <v>534</v>
      </c>
      <c r="J31" s="72" t="s">
        <v>535</v>
      </c>
      <c r="K31" s="71" t="s">
        <v>536</v>
      </c>
      <c r="L31" s="94">
        <v>2646821.84</v>
      </c>
      <c r="M31" s="94">
        <v>1594468</v>
      </c>
      <c r="N31" s="94">
        <v>317300</v>
      </c>
    </row>
    <row r="32" spans="2:15" ht="141.75" customHeight="1" x14ac:dyDescent="0.2">
      <c r="B32" s="87" t="s">
        <v>531</v>
      </c>
      <c r="C32" s="92">
        <v>200</v>
      </c>
      <c r="D32" s="95" t="s">
        <v>532</v>
      </c>
      <c r="E32" s="95"/>
      <c r="F32" s="71" t="str">
        <f t="shared" si="0"/>
        <v>0104</v>
      </c>
      <c r="G32" s="88" t="str">
        <f t="shared" si="1"/>
        <v>23В0000010</v>
      </c>
      <c r="H32" s="90">
        <v>851</v>
      </c>
      <c r="I32" s="91" t="s">
        <v>534</v>
      </c>
      <c r="J32" s="72" t="s">
        <v>535</v>
      </c>
      <c r="K32" s="71" t="s">
        <v>536</v>
      </c>
      <c r="L32" s="94">
        <v>0</v>
      </c>
      <c r="M32" s="94">
        <v>15000</v>
      </c>
      <c r="N32" s="94">
        <v>15000</v>
      </c>
    </row>
    <row r="33" spans="2:14" ht="141.75" customHeight="1" x14ac:dyDescent="0.2">
      <c r="B33" s="87" t="s">
        <v>531</v>
      </c>
      <c r="C33" s="92">
        <v>200</v>
      </c>
      <c r="D33" s="95" t="s">
        <v>532</v>
      </c>
      <c r="E33" s="95"/>
      <c r="F33" s="71" t="str">
        <f t="shared" si="0"/>
        <v>0104</v>
      </c>
      <c r="G33" s="88" t="str">
        <f t="shared" si="1"/>
        <v>23В0000010</v>
      </c>
      <c r="H33" s="90" t="s">
        <v>537</v>
      </c>
      <c r="I33" s="91" t="s">
        <v>534</v>
      </c>
      <c r="J33" s="72" t="s">
        <v>535</v>
      </c>
      <c r="K33" s="71" t="s">
        <v>536</v>
      </c>
      <c r="L33" s="94">
        <v>0</v>
      </c>
      <c r="M33" s="94">
        <v>5500</v>
      </c>
      <c r="N33" s="94">
        <v>5500</v>
      </c>
    </row>
    <row r="34" spans="2:14" ht="141.75" customHeight="1" x14ac:dyDescent="0.2">
      <c r="B34" s="87" t="s">
        <v>531</v>
      </c>
      <c r="C34" s="92">
        <v>200</v>
      </c>
      <c r="D34" s="95" t="s">
        <v>532</v>
      </c>
      <c r="E34" s="95"/>
      <c r="F34" s="71" t="str">
        <f t="shared" si="0"/>
        <v>0104</v>
      </c>
      <c r="G34" s="88" t="str">
        <f t="shared" si="1"/>
        <v>23В0000010</v>
      </c>
      <c r="H34" s="90" t="s">
        <v>538</v>
      </c>
      <c r="I34" s="91" t="s">
        <v>534</v>
      </c>
      <c r="J34" s="72" t="s">
        <v>535</v>
      </c>
      <c r="K34" s="71" t="s">
        <v>536</v>
      </c>
      <c r="L34" s="94">
        <v>261160.14</v>
      </c>
      <c r="M34" s="94">
        <v>96000</v>
      </c>
      <c r="N34" s="94">
        <v>96000</v>
      </c>
    </row>
    <row r="35" spans="2:14" ht="141.75" customHeight="1" x14ac:dyDescent="0.2">
      <c r="B35" s="87" t="s">
        <v>531</v>
      </c>
      <c r="C35" s="92">
        <v>200</v>
      </c>
      <c r="D35" s="95" t="s">
        <v>532</v>
      </c>
      <c r="E35" s="95"/>
      <c r="F35" s="71" t="str">
        <f t="shared" si="0"/>
        <v>0104</v>
      </c>
      <c r="G35" s="90">
        <v>9880080300</v>
      </c>
      <c r="H35" s="90">
        <v>121</v>
      </c>
      <c r="I35" s="91" t="s">
        <v>539</v>
      </c>
      <c r="J35" s="72" t="s">
        <v>535</v>
      </c>
      <c r="K35" s="71" t="s">
        <v>536</v>
      </c>
      <c r="L35" s="94">
        <v>20253</v>
      </c>
      <c r="M35" s="94">
        <v>0</v>
      </c>
      <c r="N35" s="94">
        <v>0</v>
      </c>
    </row>
    <row r="36" spans="2:14" ht="141.75" customHeight="1" x14ac:dyDescent="0.2">
      <c r="B36" s="87" t="s">
        <v>531</v>
      </c>
      <c r="C36" s="92">
        <v>200</v>
      </c>
      <c r="D36" s="95" t="s">
        <v>532</v>
      </c>
      <c r="E36" s="95"/>
      <c r="F36" s="71" t="str">
        <f t="shared" si="0"/>
        <v>0104</v>
      </c>
      <c r="G36" s="90">
        <v>9880080300</v>
      </c>
      <c r="H36" s="89" t="str">
        <f>"244"</f>
        <v>244</v>
      </c>
      <c r="I36" s="91" t="s">
        <v>539</v>
      </c>
      <c r="J36" s="72" t="s">
        <v>535</v>
      </c>
      <c r="K36" s="71" t="s">
        <v>536</v>
      </c>
      <c r="L36" s="94">
        <v>636666.32999999996</v>
      </c>
      <c r="M36" s="94">
        <v>0</v>
      </c>
      <c r="N36" s="94">
        <v>0</v>
      </c>
    </row>
    <row r="37" spans="2:14" ht="141.75" customHeight="1" x14ac:dyDescent="0.2">
      <c r="B37" s="87" t="s">
        <v>531</v>
      </c>
      <c r="C37" s="92">
        <v>200</v>
      </c>
      <c r="D37" s="95" t="s">
        <v>532</v>
      </c>
      <c r="E37" s="95"/>
      <c r="F37" s="71" t="str">
        <f t="shared" si="0"/>
        <v>0104</v>
      </c>
      <c r="G37" s="90">
        <v>9880080300</v>
      </c>
      <c r="H37" s="89">
        <v>831</v>
      </c>
      <c r="I37" s="91" t="s">
        <v>539</v>
      </c>
      <c r="J37" s="72" t="s">
        <v>535</v>
      </c>
      <c r="K37" s="71" t="s">
        <v>536</v>
      </c>
      <c r="L37" s="94">
        <v>126318.99</v>
      </c>
      <c r="M37" s="94">
        <v>0</v>
      </c>
      <c r="N37" s="94">
        <v>0</v>
      </c>
    </row>
    <row r="38" spans="2:14" ht="141.75" customHeight="1" x14ac:dyDescent="0.2">
      <c r="B38" s="87" t="s">
        <v>531</v>
      </c>
      <c r="C38" s="92">
        <v>200</v>
      </c>
      <c r="D38" s="95" t="s">
        <v>532</v>
      </c>
      <c r="E38" s="95"/>
      <c r="F38" s="71" t="str">
        <f t="shared" si="0"/>
        <v>0104</v>
      </c>
      <c r="G38" s="90">
        <v>9880080300</v>
      </c>
      <c r="H38" s="89" t="s">
        <v>538</v>
      </c>
      <c r="I38" s="91" t="s">
        <v>539</v>
      </c>
      <c r="J38" s="72" t="s">
        <v>535</v>
      </c>
      <c r="K38" s="71" t="s">
        <v>536</v>
      </c>
      <c r="L38" s="94">
        <v>2165661.9500000002</v>
      </c>
      <c r="M38" s="94">
        <v>0</v>
      </c>
      <c r="N38" s="94">
        <v>0</v>
      </c>
    </row>
    <row r="39" spans="2:14" ht="141.75" customHeight="1" x14ac:dyDescent="0.2">
      <c r="B39" s="87" t="s">
        <v>531</v>
      </c>
      <c r="C39" s="92">
        <v>200</v>
      </c>
      <c r="D39" s="95" t="s">
        <v>532</v>
      </c>
      <c r="E39" s="95"/>
      <c r="F39" s="71" t="str">
        <f>"0105"</f>
        <v>0105</v>
      </c>
      <c r="G39" s="88" t="str">
        <f>"9920051200"</f>
        <v>9920051200</v>
      </c>
      <c r="H39" s="90" t="str">
        <f>"244"</f>
        <v>244</v>
      </c>
      <c r="I39" s="91" t="s">
        <v>540</v>
      </c>
      <c r="J39" s="72" t="s">
        <v>535</v>
      </c>
      <c r="K39" s="71" t="s">
        <v>543</v>
      </c>
      <c r="L39" s="94">
        <v>7684</v>
      </c>
      <c r="M39" s="94">
        <v>0</v>
      </c>
      <c r="N39" s="94">
        <v>0</v>
      </c>
    </row>
    <row r="40" spans="2:14" ht="141.75" customHeight="1" x14ac:dyDescent="0.2">
      <c r="B40" s="87" t="s">
        <v>531</v>
      </c>
      <c r="C40" s="92">
        <v>200</v>
      </c>
      <c r="D40" s="95" t="s">
        <v>532</v>
      </c>
      <c r="E40" s="95"/>
      <c r="F40" s="71" t="str">
        <f>"0107"</f>
        <v>0107</v>
      </c>
      <c r="G40" s="88" t="str">
        <f>"98600Р0100"</f>
        <v>98600Р0100</v>
      </c>
      <c r="H40" s="90" t="str">
        <f>"244"</f>
        <v>244</v>
      </c>
      <c r="I40" s="91" t="s">
        <v>541</v>
      </c>
      <c r="J40" s="72" t="s">
        <v>535</v>
      </c>
      <c r="K40" s="71" t="s">
        <v>536</v>
      </c>
      <c r="L40" s="94">
        <v>1000000</v>
      </c>
      <c r="M40" s="94">
        <v>0</v>
      </c>
      <c r="N40" s="94">
        <v>0</v>
      </c>
    </row>
    <row r="41" spans="2:14" ht="141.75" customHeight="1" x14ac:dyDescent="0.2">
      <c r="B41" s="87" t="s">
        <v>531</v>
      </c>
      <c r="C41" s="92">
        <v>200</v>
      </c>
      <c r="D41" s="95" t="s">
        <v>532</v>
      </c>
      <c r="E41" s="95"/>
      <c r="F41" s="71" t="str">
        <f>"0111"</f>
        <v>0111</v>
      </c>
      <c r="G41" s="93">
        <v>9830080020</v>
      </c>
      <c r="H41" s="90">
        <v>870</v>
      </c>
      <c r="I41" s="91" t="s">
        <v>542</v>
      </c>
      <c r="J41" s="72" t="s">
        <v>535</v>
      </c>
      <c r="K41" s="71" t="s">
        <v>536</v>
      </c>
      <c r="L41" s="94">
        <v>45181.18</v>
      </c>
      <c r="M41" s="94">
        <v>400000</v>
      </c>
      <c r="N41" s="94">
        <v>400000</v>
      </c>
    </row>
    <row r="42" spans="2:14" ht="150.75" customHeight="1" x14ac:dyDescent="0.2">
      <c r="B42" s="87" t="s">
        <v>531</v>
      </c>
      <c r="C42" s="92">
        <v>200</v>
      </c>
      <c r="D42" s="95" t="s">
        <v>532</v>
      </c>
      <c r="E42" s="95"/>
      <c r="F42" s="71" t="str">
        <f>"0113"</f>
        <v>0113</v>
      </c>
      <c r="G42" s="88" t="str">
        <f>"0810010100"</f>
        <v>0810010100</v>
      </c>
      <c r="H42" s="90" t="s">
        <v>546</v>
      </c>
      <c r="I42" s="91" t="s">
        <v>552</v>
      </c>
      <c r="J42" s="72" t="s">
        <v>535</v>
      </c>
      <c r="K42" s="71" t="s">
        <v>536</v>
      </c>
      <c r="L42" s="94">
        <v>1677300</v>
      </c>
      <c r="M42" s="94">
        <v>1677300</v>
      </c>
      <c r="N42" s="94">
        <v>1677300</v>
      </c>
    </row>
    <row r="43" spans="2:14" ht="165.75" customHeight="1" x14ac:dyDescent="0.2">
      <c r="B43" s="87" t="s">
        <v>531</v>
      </c>
      <c r="C43" s="92">
        <v>200</v>
      </c>
      <c r="D43" s="95" t="s">
        <v>532</v>
      </c>
      <c r="E43" s="95"/>
      <c r="F43" s="71" t="str">
        <f>"0113"</f>
        <v>0113</v>
      </c>
      <c r="G43" s="90" t="s">
        <v>563</v>
      </c>
      <c r="H43" s="90" t="s">
        <v>546</v>
      </c>
      <c r="I43" s="91" t="s">
        <v>553</v>
      </c>
      <c r="J43" s="72" t="s">
        <v>535</v>
      </c>
      <c r="K43" s="71" t="s">
        <v>543</v>
      </c>
      <c r="L43" s="94">
        <v>48100</v>
      </c>
      <c r="M43" s="94">
        <v>0</v>
      </c>
      <c r="N43" s="94">
        <v>0</v>
      </c>
    </row>
    <row r="44" spans="2:14" ht="141.75" customHeight="1" x14ac:dyDescent="0.2">
      <c r="B44" s="87" t="s">
        <v>531</v>
      </c>
      <c r="C44" s="92">
        <v>200</v>
      </c>
      <c r="D44" s="95" t="s">
        <v>532</v>
      </c>
      <c r="E44" s="95"/>
      <c r="F44" s="71" t="str">
        <f t="shared" ref="F44:F65" si="2">"0113"</f>
        <v>0113</v>
      </c>
      <c r="G44" s="88" t="str">
        <f>"09000Р0050"</f>
        <v>09000Р0050</v>
      </c>
      <c r="H44" s="89" t="str">
        <f>"244"</f>
        <v>244</v>
      </c>
      <c r="I44" s="91" t="s">
        <v>554</v>
      </c>
      <c r="J44" s="72" t="s">
        <v>535</v>
      </c>
      <c r="K44" s="71" t="s">
        <v>536</v>
      </c>
      <c r="L44" s="94">
        <v>139225</v>
      </c>
      <c r="M44" s="94">
        <v>100400</v>
      </c>
      <c r="N44" s="94">
        <v>77700</v>
      </c>
    </row>
    <row r="45" spans="2:14" ht="141.75" customHeight="1" x14ac:dyDescent="0.2">
      <c r="B45" s="87" t="s">
        <v>531</v>
      </c>
      <c r="C45" s="92">
        <v>200</v>
      </c>
      <c r="D45" s="95" t="s">
        <v>532</v>
      </c>
      <c r="E45" s="95"/>
      <c r="F45" s="71" t="str">
        <f t="shared" si="2"/>
        <v>0113</v>
      </c>
      <c r="G45" s="88" t="str">
        <f t="shared" ref="G45:G51" si="3">"2000010050"</f>
        <v>2000010050</v>
      </c>
      <c r="H45" s="90" t="s">
        <v>547</v>
      </c>
      <c r="I45" s="91" t="s">
        <v>555</v>
      </c>
      <c r="J45" s="72" t="s">
        <v>535</v>
      </c>
      <c r="K45" s="71" t="s">
        <v>536</v>
      </c>
      <c r="L45" s="94">
        <v>4012709</v>
      </c>
      <c r="M45" s="94">
        <v>4140925</v>
      </c>
      <c r="N45" s="94">
        <v>4140925</v>
      </c>
    </row>
    <row r="46" spans="2:14" ht="141.75" customHeight="1" x14ac:dyDescent="0.2">
      <c r="B46" s="87" t="s">
        <v>531</v>
      </c>
      <c r="C46" s="92">
        <v>200</v>
      </c>
      <c r="D46" s="95" t="s">
        <v>532</v>
      </c>
      <c r="E46" s="95"/>
      <c r="F46" s="71" t="str">
        <f t="shared" si="2"/>
        <v>0113</v>
      </c>
      <c r="G46" s="88" t="str">
        <f t="shared" si="3"/>
        <v>2000010050</v>
      </c>
      <c r="H46" s="90" t="s">
        <v>548</v>
      </c>
      <c r="I46" s="91" t="s">
        <v>555</v>
      </c>
      <c r="J46" s="72" t="s">
        <v>535</v>
      </c>
      <c r="K46" s="71" t="s">
        <v>536</v>
      </c>
      <c r="L46" s="94">
        <v>13604.33</v>
      </c>
      <c r="M46" s="94">
        <v>11000</v>
      </c>
      <c r="N46" s="94">
        <v>11000</v>
      </c>
    </row>
    <row r="47" spans="2:14" ht="141.75" customHeight="1" x14ac:dyDescent="0.2">
      <c r="B47" s="87" t="s">
        <v>531</v>
      </c>
      <c r="C47" s="92">
        <v>200</v>
      </c>
      <c r="D47" s="95" t="s">
        <v>532</v>
      </c>
      <c r="E47" s="95"/>
      <c r="F47" s="71" t="str">
        <f t="shared" si="2"/>
        <v>0113</v>
      </c>
      <c r="G47" s="88" t="str">
        <f t="shared" si="3"/>
        <v>2000010050</v>
      </c>
      <c r="H47" s="90" t="s">
        <v>549</v>
      </c>
      <c r="I47" s="91" t="s">
        <v>555</v>
      </c>
      <c r="J47" s="72" t="s">
        <v>535</v>
      </c>
      <c r="K47" s="71" t="s">
        <v>536</v>
      </c>
      <c r="L47" s="94">
        <v>1211324.3500000001</v>
      </c>
      <c r="M47" s="94">
        <v>1250559.3500000001</v>
      </c>
      <c r="N47" s="94">
        <v>1250559.3500000001</v>
      </c>
    </row>
    <row r="48" spans="2:14" ht="141.75" customHeight="1" x14ac:dyDescent="0.2">
      <c r="B48" s="87" t="s">
        <v>531</v>
      </c>
      <c r="C48" s="92">
        <v>200</v>
      </c>
      <c r="D48" s="95" t="s">
        <v>532</v>
      </c>
      <c r="E48" s="95"/>
      <c r="F48" s="71" t="str">
        <f t="shared" si="2"/>
        <v>0113</v>
      </c>
      <c r="G48" s="88" t="str">
        <f t="shared" si="3"/>
        <v>2000010050</v>
      </c>
      <c r="H48" s="89" t="s">
        <v>550</v>
      </c>
      <c r="I48" s="91" t="s">
        <v>555</v>
      </c>
      <c r="J48" s="72" t="s">
        <v>535</v>
      </c>
      <c r="K48" s="71" t="s">
        <v>536</v>
      </c>
      <c r="L48" s="94">
        <v>5353672.3</v>
      </c>
      <c r="M48" s="94">
        <v>4624515.6500000004</v>
      </c>
      <c r="N48" s="94">
        <v>3807515.65</v>
      </c>
    </row>
    <row r="49" spans="2:14" ht="141.75" customHeight="1" x14ac:dyDescent="0.2">
      <c r="B49" s="87" t="s">
        <v>531</v>
      </c>
      <c r="C49" s="92">
        <v>200</v>
      </c>
      <c r="D49" s="95" t="s">
        <v>532</v>
      </c>
      <c r="E49" s="95"/>
      <c r="F49" s="71" t="str">
        <f t="shared" si="2"/>
        <v>0113</v>
      </c>
      <c r="G49" s="88" t="str">
        <f t="shared" si="3"/>
        <v>2000010050</v>
      </c>
      <c r="H49" s="89">
        <v>851</v>
      </c>
      <c r="I49" s="91" t="s">
        <v>555</v>
      </c>
      <c r="J49" s="72" t="s">
        <v>535</v>
      </c>
      <c r="K49" s="71" t="s">
        <v>536</v>
      </c>
      <c r="L49" s="94">
        <v>169002</v>
      </c>
      <c r="M49" s="94">
        <v>0</v>
      </c>
      <c r="N49" s="94">
        <v>0</v>
      </c>
    </row>
    <row r="50" spans="2:14" ht="141.75" customHeight="1" x14ac:dyDescent="0.2">
      <c r="B50" s="87" t="s">
        <v>531</v>
      </c>
      <c r="C50" s="92">
        <v>200</v>
      </c>
      <c r="D50" s="95" t="s">
        <v>532</v>
      </c>
      <c r="E50" s="95"/>
      <c r="F50" s="71" t="str">
        <f t="shared" si="2"/>
        <v>0113</v>
      </c>
      <c r="G50" s="88" t="str">
        <f t="shared" si="3"/>
        <v>2000010050</v>
      </c>
      <c r="H50" s="90" t="s">
        <v>537</v>
      </c>
      <c r="I50" s="91" t="s">
        <v>555</v>
      </c>
      <c r="J50" s="72" t="s">
        <v>535</v>
      </c>
      <c r="K50" s="71" t="s">
        <v>536</v>
      </c>
      <c r="L50" s="94">
        <v>32004</v>
      </c>
      <c r="M50" s="94">
        <v>186000</v>
      </c>
      <c r="N50" s="94">
        <v>186000</v>
      </c>
    </row>
    <row r="51" spans="2:14" ht="141.75" customHeight="1" x14ac:dyDescent="0.2">
      <c r="B51" s="87" t="s">
        <v>531</v>
      </c>
      <c r="C51" s="92">
        <v>200</v>
      </c>
      <c r="D51" s="95" t="s">
        <v>532</v>
      </c>
      <c r="E51" s="95"/>
      <c r="F51" s="71" t="str">
        <f t="shared" si="2"/>
        <v>0113</v>
      </c>
      <c r="G51" s="88" t="str">
        <f t="shared" si="3"/>
        <v>2000010050</v>
      </c>
      <c r="H51" s="90">
        <v>853</v>
      </c>
      <c r="I51" s="91" t="s">
        <v>555</v>
      </c>
      <c r="J51" s="72" t="s">
        <v>535</v>
      </c>
      <c r="K51" s="71" t="s">
        <v>536</v>
      </c>
      <c r="L51" s="94">
        <v>21292.560000000001</v>
      </c>
      <c r="M51" s="94">
        <v>0</v>
      </c>
      <c r="N51" s="94">
        <v>0</v>
      </c>
    </row>
    <row r="52" spans="2:14" ht="141.75" customHeight="1" x14ac:dyDescent="0.2">
      <c r="B52" s="87" t="s">
        <v>531</v>
      </c>
      <c r="C52" s="92">
        <v>200</v>
      </c>
      <c r="D52" s="95" t="s">
        <v>532</v>
      </c>
      <c r="E52" s="95"/>
      <c r="F52" s="71" t="str">
        <f t="shared" si="2"/>
        <v>0113</v>
      </c>
      <c r="G52" s="88" t="s">
        <v>544</v>
      </c>
      <c r="H52" s="90" t="str">
        <f>"121"</f>
        <v>121</v>
      </c>
      <c r="I52" s="91" t="s">
        <v>556</v>
      </c>
      <c r="J52" s="72" t="s">
        <v>535</v>
      </c>
      <c r="K52" s="71" t="s">
        <v>543</v>
      </c>
      <c r="L52" s="94">
        <v>172386</v>
      </c>
      <c r="M52" s="94">
        <v>125700</v>
      </c>
      <c r="N52" s="94">
        <v>125700</v>
      </c>
    </row>
    <row r="53" spans="2:14" ht="141.75" customHeight="1" x14ac:dyDescent="0.2">
      <c r="B53" s="87" t="s">
        <v>531</v>
      </c>
      <c r="C53" s="92">
        <v>200</v>
      </c>
      <c r="D53" s="95" t="s">
        <v>532</v>
      </c>
      <c r="E53" s="95"/>
      <c r="F53" s="71" t="str">
        <f t="shared" si="2"/>
        <v>0113</v>
      </c>
      <c r="G53" s="88" t="s">
        <v>544</v>
      </c>
      <c r="H53" s="90" t="str">
        <f>"129"</f>
        <v>129</v>
      </c>
      <c r="I53" s="91" t="s">
        <v>556</v>
      </c>
      <c r="J53" s="72" t="s">
        <v>535</v>
      </c>
      <c r="K53" s="71" t="s">
        <v>543</v>
      </c>
      <c r="L53" s="94">
        <v>52061</v>
      </c>
      <c r="M53" s="94">
        <v>37900</v>
      </c>
      <c r="N53" s="94">
        <v>37900</v>
      </c>
    </row>
    <row r="54" spans="2:14" ht="141.75" customHeight="1" x14ac:dyDescent="0.2">
      <c r="B54" s="87" t="s">
        <v>531</v>
      </c>
      <c r="C54" s="92">
        <v>200</v>
      </c>
      <c r="D54" s="95" t="s">
        <v>532</v>
      </c>
      <c r="E54" s="95"/>
      <c r="F54" s="71" t="str">
        <f t="shared" si="2"/>
        <v>0113</v>
      </c>
      <c r="G54" s="88" t="s">
        <v>544</v>
      </c>
      <c r="H54" s="90">
        <v>244</v>
      </c>
      <c r="I54" s="91" t="s">
        <v>556</v>
      </c>
      <c r="J54" s="72" t="s">
        <v>535</v>
      </c>
      <c r="K54" s="71" t="s">
        <v>543</v>
      </c>
      <c r="L54" s="94">
        <v>26653</v>
      </c>
      <c r="M54" s="94">
        <v>0</v>
      </c>
      <c r="N54" s="94">
        <v>0</v>
      </c>
    </row>
    <row r="55" spans="2:14" ht="141.75" customHeight="1" x14ac:dyDescent="0.2">
      <c r="B55" s="87" t="s">
        <v>531</v>
      </c>
      <c r="C55" s="92">
        <v>200</v>
      </c>
      <c r="D55" s="95" t="s">
        <v>532</v>
      </c>
      <c r="E55" s="95"/>
      <c r="F55" s="71" t="str">
        <f t="shared" si="2"/>
        <v>0113</v>
      </c>
      <c r="G55" s="88" t="str">
        <f>"23В0010010"</f>
        <v>23В0010010</v>
      </c>
      <c r="H55" s="89" t="s">
        <v>547</v>
      </c>
      <c r="I55" s="91" t="s">
        <v>557</v>
      </c>
      <c r="J55" s="72" t="s">
        <v>535</v>
      </c>
      <c r="K55" s="71" t="s">
        <v>536</v>
      </c>
      <c r="L55" s="94">
        <v>998100</v>
      </c>
      <c r="M55" s="94">
        <v>998100</v>
      </c>
      <c r="N55" s="94">
        <v>998100</v>
      </c>
    </row>
    <row r="56" spans="2:14" ht="141.75" customHeight="1" x14ac:dyDescent="0.2">
      <c r="B56" s="87" t="s">
        <v>531</v>
      </c>
      <c r="C56" s="92">
        <v>200</v>
      </c>
      <c r="D56" s="95" t="s">
        <v>532</v>
      </c>
      <c r="E56" s="95"/>
      <c r="F56" s="71" t="str">
        <f t="shared" si="2"/>
        <v>0113</v>
      </c>
      <c r="G56" s="88" t="str">
        <f>"23В0010010"</f>
        <v>23В0010010</v>
      </c>
      <c r="H56" s="90" t="s">
        <v>549</v>
      </c>
      <c r="I56" s="91" t="s">
        <v>557</v>
      </c>
      <c r="J56" s="72" t="s">
        <v>535</v>
      </c>
      <c r="K56" s="71" t="s">
        <v>536</v>
      </c>
      <c r="L56" s="94">
        <v>301428</v>
      </c>
      <c r="M56" s="94">
        <v>301428</v>
      </c>
      <c r="N56" s="94">
        <v>301428</v>
      </c>
    </row>
    <row r="57" spans="2:14" ht="141.75" customHeight="1" x14ac:dyDescent="0.2">
      <c r="B57" s="87" t="s">
        <v>531</v>
      </c>
      <c r="C57" s="92">
        <v>200</v>
      </c>
      <c r="D57" s="95" t="s">
        <v>532</v>
      </c>
      <c r="E57" s="95"/>
      <c r="F57" s="71" t="str">
        <f t="shared" si="2"/>
        <v>0113</v>
      </c>
      <c r="G57" s="88" t="str">
        <f>"23В0010010"</f>
        <v>23В0010010</v>
      </c>
      <c r="H57" s="90" t="s">
        <v>550</v>
      </c>
      <c r="I57" s="91" t="s">
        <v>557</v>
      </c>
      <c r="J57" s="72" t="s">
        <v>535</v>
      </c>
      <c r="K57" s="71" t="s">
        <v>536</v>
      </c>
      <c r="L57" s="94">
        <v>148243.85999999999</v>
      </c>
      <c r="M57" s="94">
        <v>86466</v>
      </c>
      <c r="N57" s="94">
        <v>86466</v>
      </c>
    </row>
    <row r="58" spans="2:14" ht="141.75" customHeight="1" x14ac:dyDescent="0.2">
      <c r="B58" s="87" t="s">
        <v>531</v>
      </c>
      <c r="C58" s="92">
        <v>200</v>
      </c>
      <c r="D58" s="95" t="s">
        <v>532</v>
      </c>
      <c r="E58" s="95"/>
      <c r="F58" s="71" t="str">
        <f t="shared" si="2"/>
        <v>0113</v>
      </c>
      <c r="G58" s="88" t="str">
        <f>"23В0010010"</f>
        <v>23В0010010</v>
      </c>
      <c r="H58" s="90">
        <v>853</v>
      </c>
      <c r="I58" s="91" t="s">
        <v>557</v>
      </c>
      <c r="J58" s="72" t="s">
        <v>535</v>
      </c>
      <c r="K58" s="71" t="s">
        <v>536</v>
      </c>
      <c r="L58" s="94">
        <v>269.47000000000003</v>
      </c>
      <c r="M58" s="94">
        <v>0</v>
      </c>
      <c r="N58" s="94">
        <v>0</v>
      </c>
    </row>
    <row r="59" spans="2:14" ht="141.75" customHeight="1" x14ac:dyDescent="0.2">
      <c r="B59" s="87" t="s">
        <v>531</v>
      </c>
      <c r="C59" s="92">
        <v>200</v>
      </c>
      <c r="D59" s="95" t="s">
        <v>532</v>
      </c>
      <c r="E59" s="95"/>
      <c r="F59" s="71" t="str">
        <f t="shared" si="2"/>
        <v>0113</v>
      </c>
      <c r="G59" s="88" t="str">
        <f>"23В0080140"</f>
        <v>23В0080140</v>
      </c>
      <c r="H59" s="90" t="s">
        <v>550</v>
      </c>
      <c r="I59" s="91" t="s">
        <v>558</v>
      </c>
      <c r="J59" s="72" t="s">
        <v>535</v>
      </c>
      <c r="K59" s="71" t="s">
        <v>536</v>
      </c>
      <c r="L59" s="94">
        <v>0</v>
      </c>
      <c r="M59" s="94">
        <v>120000</v>
      </c>
      <c r="N59" s="94">
        <v>110400</v>
      </c>
    </row>
    <row r="60" spans="2:14" ht="141.75" customHeight="1" x14ac:dyDescent="0.2">
      <c r="B60" s="87" t="s">
        <v>531</v>
      </c>
      <c r="C60" s="92">
        <v>200</v>
      </c>
      <c r="D60" s="95" t="s">
        <v>532</v>
      </c>
      <c r="E60" s="95"/>
      <c r="F60" s="71" t="str">
        <f t="shared" si="2"/>
        <v>0113</v>
      </c>
      <c r="G60" s="88" t="str">
        <f>"2500080090"</f>
        <v>2500080090</v>
      </c>
      <c r="H60" s="89" t="s">
        <v>550</v>
      </c>
      <c r="I60" s="91" t="s">
        <v>559</v>
      </c>
      <c r="J60" s="72" t="s">
        <v>535</v>
      </c>
      <c r="K60" s="71" t="s">
        <v>536</v>
      </c>
      <c r="L60" s="94">
        <v>10904.55</v>
      </c>
      <c r="M60" s="94">
        <v>0</v>
      </c>
      <c r="N60" s="94">
        <v>0</v>
      </c>
    </row>
    <row r="61" spans="2:14" ht="141.75" customHeight="1" x14ac:dyDescent="0.2">
      <c r="B61" s="87" t="s">
        <v>531</v>
      </c>
      <c r="C61" s="92">
        <v>200</v>
      </c>
      <c r="D61" s="95" t="s">
        <v>532</v>
      </c>
      <c r="E61" s="95"/>
      <c r="F61" s="71" t="str">
        <f t="shared" si="2"/>
        <v>0113</v>
      </c>
      <c r="G61" s="88" t="str">
        <f>"2500080100"</f>
        <v>2500080100</v>
      </c>
      <c r="H61" s="89" t="s">
        <v>550</v>
      </c>
      <c r="I61" s="91" t="s">
        <v>560</v>
      </c>
      <c r="J61" s="72" t="s">
        <v>535</v>
      </c>
      <c r="K61" s="71" t="s">
        <v>536</v>
      </c>
      <c r="L61" s="94">
        <v>258965.78</v>
      </c>
      <c r="M61" s="94">
        <v>93300</v>
      </c>
      <c r="N61" s="94">
        <v>85800</v>
      </c>
    </row>
    <row r="62" spans="2:14" ht="141.75" customHeight="1" x14ac:dyDescent="0.2">
      <c r="B62" s="87" t="s">
        <v>531</v>
      </c>
      <c r="C62" s="92">
        <v>200</v>
      </c>
      <c r="D62" s="95" t="s">
        <v>532</v>
      </c>
      <c r="E62" s="95"/>
      <c r="F62" s="71" t="str">
        <f t="shared" si="2"/>
        <v>0113</v>
      </c>
      <c r="G62" s="88" t="str">
        <f>"2500080340"</f>
        <v>2500080340</v>
      </c>
      <c r="H62" s="89" t="s">
        <v>550</v>
      </c>
      <c r="I62" s="91" t="s">
        <v>561</v>
      </c>
      <c r="J62" s="72" t="s">
        <v>535</v>
      </c>
      <c r="K62" s="71" t="s">
        <v>536</v>
      </c>
      <c r="L62" s="94">
        <v>11000</v>
      </c>
      <c r="M62" s="94">
        <v>0</v>
      </c>
      <c r="N62" s="94">
        <v>0</v>
      </c>
    </row>
    <row r="63" spans="2:14" ht="141.75" customHeight="1" x14ac:dyDescent="0.2">
      <c r="B63" s="87" t="s">
        <v>531</v>
      </c>
      <c r="C63" s="92">
        <v>200</v>
      </c>
      <c r="D63" s="95" t="s">
        <v>532</v>
      </c>
      <c r="E63" s="95"/>
      <c r="F63" s="71" t="str">
        <f t="shared" si="2"/>
        <v>0113</v>
      </c>
      <c r="G63" s="88" t="s">
        <v>545</v>
      </c>
      <c r="H63" s="90">
        <v>244</v>
      </c>
      <c r="I63" s="91" t="s">
        <v>562</v>
      </c>
      <c r="J63" s="72" t="s">
        <v>535</v>
      </c>
      <c r="K63" s="71" t="s">
        <v>536</v>
      </c>
      <c r="L63" s="94">
        <v>76818</v>
      </c>
      <c r="M63" s="94">
        <v>61500</v>
      </c>
      <c r="N63" s="94">
        <v>56600</v>
      </c>
    </row>
    <row r="64" spans="2:14" ht="141.75" customHeight="1" x14ac:dyDescent="0.2">
      <c r="B64" s="87" t="s">
        <v>531</v>
      </c>
      <c r="C64" s="92">
        <v>200</v>
      </c>
      <c r="D64" s="95" t="s">
        <v>532</v>
      </c>
      <c r="E64" s="95"/>
      <c r="F64" s="71" t="str">
        <f t="shared" si="2"/>
        <v>0113</v>
      </c>
      <c r="G64" s="90">
        <v>9880080300</v>
      </c>
      <c r="H64" s="89" t="s">
        <v>551</v>
      </c>
      <c r="I64" s="91" t="s">
        <v>539</v>
      </c>
      <c r="J64" s="72" t="s">
        <v>535</v>
      </c>
      <c r="K64" s="71" t="s">
        <v>536</v>
      </c>
      <c r="L64" s="94">
        <v>130000</v>
      </c>
      <c r="M64" s="94">
        <v>0</v>
      </c>
      <c r="N64" s="94">
        <v>0</v>
      </c>
    </row>
    <row r="65" spans="2:14" ht="141.75" customHeight="1" x14ac:dyDescent="0.2">
      <c r="B65" s="87" t="s">
        <v>531</v>
      </c>
      <c r="C65" s="92">
        <v>200</v>
      </c>
      <c r="D65" s="95" t="s">
        <v>532</v>
      </c>
      <c r="E65" s="95"/>
      <c r="F65" s="71" t="str">
        <f t="shared" si="2"/>
        <v>0113</v>
      </c>
      <c r="G65" s="90">
        <v>9880080300</v>
      </c>
      <c r="H65" s="89" t="s">
        <v>537</v>
      </c>
      <c r="I65" s="91" t="s">
        <v>539</v>
      </c>
      <c r="J65" s="72" t="s">
        <v>535</v>
      </c>
      <c r="K65" s="71" t="s">
        <v>536</v>
      </c>
      <c r="L65" s="94">
        <v>300</v>
      </c>
      <c r="M65" s="94">
        <v>0</v>
      </c>
      <c r="N65" s="94">
        <v>0</v>
      </c>
    </row>
    <row r="66" spans="2:14" ht="141.75" customHeight="1" x14ac:dyDescent="0.2">
      <c r="B66" s="87" t="s">
        <v>531</v>
      </c>
      <c r="C66" s="92">
        <v>200</v>
      </c>
      <c r="D66" s="95" t="s">
        <v>532</v>
      </c>
      <c r="E66" s="95"/>
      <c r="F66" s="71" t="str">
        <f>"0309"</f>
        <v>0309</v>
      </c>
      <c r="G66" s="90" t="s">
        <v>564</v>
      </c>
      <c r="H66" s="89">
        <v>244</v>
      </c>
      <c r="I66" s="91" t="s">
        <v>565</v>
      </c>
      <c r="J66" s="72" t="s">
        <v>535</v>
      </c>
      <c r="K66" s="71" t="s">
        <v>536</v>
      </c>
      <c r="L66" s="94">
        <v>354818.82</v>
      </c>
      <c r="M66" s="94">
        <v>0</v>
      </c>
      <c r="N66" s="94">
        <v>0</v>
      </c>
    </row>
    <row r="67" spans="2:14" ht="141.75" customHeight="1" x14ac:dyDescent="0.2">
      <c r="B67" s="87" t="s">
        <v>531</v>
      </c>
      <c r="C67" s="92">
        <v>200</v>
      </c>
      <c r="D67" s="95" t="s">
        <v>532</v>
      </c>
      <c r="E67" s="95"/>
      <c r="F67" s="71" t="str">
        <f>"0405"</f>
        <v>0405</v>
      </c>
      <c r="G67" s="88" t="s">
        <v>566</v>
      </c>
      <c r="H67" s="90" t="str">
        <f>"121"</f>
        <v>121</v>
      </c>
      <c r="I67" s="91" t="s">
        <v>567</v>
      </c>
      <c r="J67" s="72" t="s">
        <v>535</v>
      </c>
      <c r="K67" s="71" t="s">
        <v>543</v>
      </c>
      <c r="L67" s="94">
        <v>127997.28</v>
      </c>
      <c r="M67" s="94">
        <v>74654.38</v>
      </c>
      <c r="N67" s="94">
        <v>74654.38</v>
      </c>
    </row>
    <row r="68" spans="2:14" ht="141.75" customHeight="1" x14ac:dyDescent="0.2">
      <c r="B68" s="87" t="s">
        <v>531</v>
      </c>
      <c r="C68" s="92">
        <v>200</v>
      </c>
      <c r="D68" s="95" t="s">
        <v>532</v>
      </c>
      <c r="E68" s="95"/>
      <c r="F68" s="71" t="str">
        <f>"0405"</f>
        <v>0405</v>
      </c>
      <c r="G68" s="88" t="s">
        <v>566</v>
      </c>
      <c r="H68" s="90" t="str">
        <f>"129"</f>
        <v>129</v>
      </c>
      <c r="I68" s="91" t="s">
        <v>567</v>
      </c>
      <c r="J68" s="72" t="s">
        <v>535</v>
      </c>
      <c r="K68" s="71" t="s">
        <v>543</v>
      </c>
      <c r="L68" s="94">
        <v>38658.720000000001</v>
      </c>
      <c r="M68" s="94">
        <v>22545.62</v>
      </c>
      <c r="N68" s="94">
        <v>22545.62</v>
      </c>
    </row>
    <row r="69" spans="2:14" ht="141.75" customHeight="1" x14ac:dyDescent="0.2">
      <c r="B69" s="87" t="s">
        <v>531</v>
      </c>
      <c r="C69" s="92">
        <v>200</v>
      </c>
      <c r="D69" s="95" t="s">
        <v>532</v>
      </c>
      <c r="E69" s="95"/>
      <c r="F69" s="71" t="str">
        <f>"0405"</f>
        <v>0405</v>
      </c>
      <c r="G69" s="88" t="s">
        <v>566</v>
      </c>
      <c r="H69" s="89" t="str">
        <f t="shared" ref="H69:H76" si="4">"244"</f>
        <v>244</v>
      </c>
      <c r="I69" s="91" t="s">
        <v>567</v>
      </c>
      <c r="J69" s="72" t="s">
        <v>535</v>
      </c>
      <c r="K69" s="71" t="s">
        <v>543</v>
      </c>
      <c r="L69" s="94">
        <v>736659</v>
      </c>
      <c r="M69" s="94">
        <v>427500</v>
      </c>
      <c r="N69" s="94">
        <v>427500</v>
      </c>
    </row>
    <row r="70" spans="2:14" ht="141.75" customHeight="1" x14ac:dyDescent="0.2">
      <c r="B70" s="87" t="s">
        <v>531</v>
      </c>
      <c r="C70" s="92">
        <v>200</v>
      </c>
      <c r="D70" s="95" t="s">
        <v>532</v>
      </c>
      <c r="E70" s="95"/>
      <c r="F70" s="71" t="str">
        <f>"0409"</f>
        <v>0409</v>
      </c>
      <c r="G70" s="88" t="s">
        <v>568</v>
      </c>
      <c r="H70" s="90" t="str">
        <f t="shared" si="4"/>
        <v>244</v>
      </c>
      <c r="I70" s="91" t="s">
        <v>574</v>
      </c>
      <c r="J70" s="72" t="s">
        <v>535</v>
      </c>
      <c r="K70" s="71" t="s">
        <v>536</v>
      </c>
      <c r="L70" s="94">
        <v>1039025.47</v>
      </c>
      <c r="M70" s="94">
        <v>200000</v>
      </c>
      <c r="N70" s="94">
        <v>184000</v>
      </c>
    </row>
    <row r="71" spans="2:14" ht="141.75" customHeight="1" x14ac:dyDescent="0.2">
      <c r="B71" s="87" t="s">
        <v>531</v>
      </c>
      <c r="C71" s="92">
        <v>200</v>
      </c>
      <c r="D71" s="95" t="s">
        <v>532</v>
      </c>
      <c r="E71" s="95"/>
      <c r="F71" s="71" t="str">
        <f t="shared" ref="F71:F77" si="5">"0409"</f>
        <v>0409</v>
      </c>
      <c r="G71" s="88" t="s">
        <v>569</v>
      </c>
      <c r="H71" s="90" t="str">
        <f t="shared" si="4"/>
        <v>244</v>
      </c>
      <c r="I71" s="91" t="s">
        <v>575</v>
      </c>
      <c r="J71" s="72" t="s">
        <v>535</v>
      </c>
      <c r="K71" s="71" t="s">
        <v>536</v>
      </c>
      <c r="L71" s="94">
        <v>299926.49</v>
      </c>
      <c r="M71" s="94">
        <v>800000</v>
      </c>
      <c r="N71" s="94">
        <v>736000</v>
      </c>
    </row>
    <row r="72" spans="2:14" ht="141.75" customHeight="1" x14ac:dyDescent="0.2">
      <c r="B72" s="87" t="s">
        <v>531</v>
      </c>
      <c r="C72" s="92">
        <v>200</v>
      </c>
      <c r="D72" s="95" t="s">
        <v>532</v>
      </c>
      <c r="E72" s="95"/>
      <c r="F72" s="71" t="str">
        <f t="shared" si="5"/>
        <v>0409</v>
      </c>
      <c r="G72" s="88" t="s">
        <v>570</v>
      </c>
      <c r="H72" s="90" t="str">
        <f t="shared" si="4"/>
        <v>244</v>
      </c>
      <c r="I72" s="91" t="s">
        <v>576</v>
      </c>
      <c r="J72" s="72" t="s">
        <v>535</v>
      </c>
      <c r="K72" s="71" t="s">
        <v>543</v>
      </c>
      <c r="L72" s="94">
        <v>6425124.54</v>
      </c>
      <c r="M72" s="94">
        <v>5974280.4900000002</v>
      </c>
      <c r="N72" s="94">
        <v>10180685.560000001</v>
      </c>
    </row>
    <row r="73" spans="2:14" ht="141.75" customHeight="1" x14ac:dyDescent="0.2">
      <c r="B73" s="87" t="s">
        <v>531</v>
      </c>
      <c r="C73" s="92">
        <v>200</v>
      </c>
      <c r="D73" s="95" t="s">
        <v>532</v>
      </c>
      <c r="E73" s="95"/>
      <c r="F73" s="71" t="str">
        <f t="shared" si="5"/>
        <v>0409</v>
      </c>
      <c r="G73" s="88" t="s">
        <v>571</v>
      </c>
      <c r="H73" s="89" t="str">
        <f t="shared" si="4"/>
        <v>244</v>
      </c>
      <c r="I73" s="91" t="s">
        <v>577</v>
      </c>
      <c r="J73" s="72" t="s">
        <v>535</v>
      </c>
      <c r="K73" s="71" t="s">
        <v>536</v>
      </c>
      <c r="L73" s="94">
        <v>265278.99</v>
      </c>
      <c r="M73" s="94">
        <v>60000</v>
      </c>
      <c r="N73" s="94">
        <v>55200</v>
      </c>
    </row>
    <row r="74" spans="2:14" ht="141.75" customHeight="1" x14ac:dyDescent="0.2">
      <c r="B74" s="87" t="s">
        <v>531</v>
      </c>
      <c r="C74" s="92">
        <v>200</v>
      </c>
      <c r="D74" s="95" t="s">
        <v>532</v>
      </c>
      <c r="E74" s="95"/>
      <c r="F74" s="71" t="str">
        <f t="shared" si="5"/>
        <v>0409</v>
      </c>
      <c r="G74" s="88" t="s">
        <v>572</v>
      </c>
      <c r="H74" s="90" t="str">
        <f t="shared" si="4"/>
        <v>244</v>
      </c>
      <c r="I74" s="91" t="s">
        <v>578</v>
      </c>
      <c r="J74" s="72" t="s">
        <v>535</v>
      </c>
      <c r="K74" s="71" t="s">
        <v>536</v>
      </c>
      <c r="L74" s="94">
        <v>100886</v>
      </c>
      <c r="M74" s="94">
        <v>939025.47</v>
      </c>
      <c r="N74" s="94">
        <v>863925.47</v>
      </c>
    </row>
    <row r="75" spans="2:14" ht="141.75" customHeight="1" x14ac:dyDescent="0.2">
      <c r="B75" s="87" t="s">
        <v>531</v>
      </c>
      <c r="C75" s="92">
        <v>200</v>
      </c>
      <c r="D75" s="95" t="s">
        <v>532</v>
      </c>
      <c r="E75" s="95"/>
      <c r="F75" s="71" t="str">
        <f t="shared" si="5"/>
        <v>0409</v>
      </c>
      <c r="G75" s="88" t="s">
        <v>573</v>
      </c>
      <c r="H75" s="90" t="str">
        <f t="shared" si="4"/>
        <v>244</v>
      </c>
      <c r="I75" s="91" t="s">
        <v>579</v>
      </c>
      <c r="J75" s="72" t="s">
        <v>535</v>
      </c>
      <c r="K75" s="71" t="s">
        <v>536</v>
      </c>
      <c r="L75" s="94">
        <v>713901.4</v>
      </c>
      <c r="M75" s="94">
        <v>705922.56000000006</v>
      </c>
      <c r="N75" s="94">
        <v>660329.93000000005</v>
      </c>
    </row>
    <row r="76" spans="2:14" ht="141.75" customHeight="1" x14ac:dyDescent="0.2">
      <c r="B76" s="87" t="s">
        <v>531</v>
      </c>
      <c r="C76" s="92">
        <v>200</v>
      </c>
      <c r="D76" s="95" t="s">
        <v>532</v>
      </c>
      <c r="E76" s="95"/>
      <c r="F76" s="71" t="str">
        <f t="shared" si="5"/>
        <v>0409</v>
      </c>
      <c r="G76" s="90">
        <v>988080300</v>
      </c>
      <c r="H76" s="90" t="str">
        <f t="shared" si="4"/>
        <v>244</v>
      </c>
      <c r="I76" s="91" t="s">
        <v>539</v>
      </c>
      <c r="J76" s="72" t="s">
        <v>535</v>
      </c>
      <c r="K76" s="71" t="s">
        <v>536</v>
      </c>
      <c r="L76" s="94">
        <v>699963.84</v>
      </c>
      <c r="M76" s="94">
        <v>0</v>
      </c>
      <c r="N76" s="94">
        <v>0</v>
      </c>
    </row>
    <row r="77" spans="2:14" ht="141.75" customHeight="1" x14ac:dyDescent="0.2">
      <c r="B77" s="87" t="s">
        <v>531</v>
      </c>
      <c r="C77" s="92">
        <v>200</v>
      </c>
      <c r="D77" s="95" t="s">
        <v>532</v>
      </c>
      <c r="E77" s="95"/>
      <c r="F77" s="71" t="str">
        <f t="shared" si="5"/>
        <v>0409</v>
      </c>
      <c r="G77" s="90">
        <v>988080300</v>
      </c>
      <c r="H77" s="90">
        <v>831</v>
      </c>
      <c r="I77" s="91" t="s">
        <v>539</v>
      </c>
      <c r="J77" s="72" t="s">
        <v>535</v>
      </c>
      <c r="K77" s="71" t="s">
        <v>536</v>
      </c>
      <c r="L77" s="94">
        <v>82965.95</v>
      </c>
      <c r="M77" s="94">
        <v>0</v>
      </c>
      <c r="N77" s="94">
        <v>0</v>
      </c>
    </row>
    <row r="78" spans="2:14" ht="141.75" customHeight="1" x14ac:dyDescent="0.2">
      <c r="B78" s="87" t="s">
        <v>531</v>
      </c>
      <c r="C78" s="92">
        <v>200</v>
      </c>
      <c r="D78" s="95" t="s">
        <v>532</v>
      </c>
      <c r="E78" s="95"/>
      <c r="F78" s="71" t="str">
        <f>"0412"</f>
        <v>0412</v>
      </c>
      <c r="G78" s="88" t="s">
        <v>580</v>
      </c>
      <c r="H78" s="90">
        <v>810</v>
      </c>
      <c r="I78" s="91" t="s">
        <v>583</v>
      </c>
      <c r="J78" s="72" t="s">
        <v>535</v>
      </c>
      <c r="K78" s="71" t="s">
        <v>536</v>
      </c>
      <c r="L78" s="94">
        <v>0</v>
      </c>
      <c r="M78" s="94">
        <v>0</v>
      </c>
      <c r="N78" s="94">
        <v>0</v>
      </c>
    </row>
    <row r="79" spans="2:14" ht="141.75" customHeight="1" x14ac:dyDescent="0.2">
      <c r="B79" s="87" t="s">
        <v>531</v>
      </c>
      <c r="C79" s="92">
        <v>200</v>
      </c>
      <c r="D79" s="95" t="s">
        <v>532</v>
      </c>
      <c r="E79" s="95"/>
      <c r="F79" s="71" t="str">
        <f t="shared" ref="F79:F81" si="6">"0412"</f>
        <v>0412</v>
      </c>
      <c r="G79" s="88" t="s">
        <v>580</v>
      </c>
      <c r="H79" s="90" t="s">
        <v>582</v>
      </c>
      <c r="I79" s="91" t="s">
        <v>583</v>
      </c>
      <c r="J79" s="72" t="s">
        <v>535</v>
      </c>
      <c r="K79" s="71" t="s">
        <v>536</v>
      </c>
      <c r="L79" s="94">
        <v>100000</v>
      </c>
      <c r="M79" s="94">
        <v>100000</v>
      </c>
      <c r="N79" s="94">
        <v>92000</v>
      </c>
    </row>
    <row r="80" spans="2:14" ht="141.75" customHeight="1" x14ac:dyDescent="0.2">
      <c r="B80" s="87" t="s">
        <v>531</v>
      </c>
      <c r="C80" s="92">
        <v>200</v>
      </c>
      <c r="D80" s="95" t="s">
        <v>532</v>
      </c>
      <c r="E80" s="95"/>
      <c r="F80" s="71" t="str">
        <f t="shared" si="6"/>
        <v>0412</v>
      </c>
      <c r="G80" s="88" t="s">
        <v>581</v>
      </c>
      <c r="H80" s="89" t="str">
        <f>"244"</f>
        <v>244</v>
      </c>
      <c r="I80" s="91" t="s">
        <v>583</v>
      </c>
      <c r="J80" s="72" t="s">
        <v>535</v>
      </c>
      <c r="K80" s="71" t="s">
        <v>536</v>
      </c>
      <c r="L80" s="94">
        <v>1436178.91</v>
      </c>
      <c r="M80" s="94">
        <v>1421200</v>
      </c>
      <c r="N80" s="94">
        <v>1307500</v>
      </c>
    </row>
    <row r="81" spans="2:14" ht="141.75" customHeight="1" x14ac:dyDescent="0.2">
      <c r="B81" s="87" t="s">
        <v>531</v>
      </c>
      <c r="C81" s="92">
        <v>200</v>
      </c>
      <c r="D81" s="95" t="s">
        <v>532</v>
      </c>
      <c r="E81" s="95"/>
      <c r="F81" s="71" t="str">
        <f t="shared" si="6"/>
        <v>0412</v>
      </c>
      <c r="G81" s="88" t="s">
        <v>581</v>
      </c>
      <c r="H81" s="90" t="s">
        <v>582</v>
      </c>
      <c r="I81" s="91" t="s">
        <v>583</v>
      </c>
      <c r="J81" s="72" t="s">
        <v>535</v>
      </c>
      <c r="K81" s="71" t="s">
        <v>536</v>
      </c>
      <c r="L81" s="94">
        <v>118537.26</v>
      </c>
      <c r="M81" s="94">
        <v>0</v>
      </c>
      <c r="N81" s="94">
        <v>0</v>
      </c>
    </row>
    <row r="82" spans="2:14" ht="141.75" customHeight="1" x14ac:dyDescent="0.2">
      <c r="B82" s="87" t="s">
        <v>531</v>
      </c>
      <c r="C82" s="92">
        <v>200</v>
      </c>
      <c r="D82" s="95" t="s">
        <v>532</v>
      </c>
      <c r="E82" s="95"/>
      <c r="F82" s="71" t="str">
        <f>"0502"</f>
        <v>0502</v>
      </c>
      <c r="G82" s="88" t="s">
        <v>584</v>
      </c>
      <c r="H82" s="90">
        <v>810</v>
      </c>
      <c r="I82" s="91" t="s">
        <v>586</v>
      </c>
      <c r="J82" s="72" t="s">
        <v>535</v>
      </c>
      <c r="K82" s="71" t="s">
        <v>536</v>
      </c>
      <c r="L82" s="94">
        <v>0</v>
      </c>
      <c r="M82" s="94">
        <v>0</v>
      </c>
      <c r="N82" s="94">
        <v>0</v>
      </c>
    </row>
    <row r="83" spans="2:14" ht="141.75" customHeight="1" x14ac:dyDescent="0.2">
      <c r="B83" s="87" t="s">
        <v>531</v>
      </c>
      <c r="C83" s="92">
        <v>200</v>
      </c>
      <c r="D83" s="95" t="s">
        <v>532</v>
      </c>
      <c r="E83" s="95"/>
      <c r="F83" s="71" t="str">
        <f t="shared" ref="F83:F84" si="7">"0502"</f>
        <v>0502</v>
      </c>
      <c r="G83" s="88" t="s">
        <v>584</v>
      </c>
      <c r="H83" s="90" t="str">
        <f>"244"</f>
        <v>244</v>
      </c>
      <c r="I83" s="91" t="s">
        <v>586</v>
      </c>
      <c r="J83" s="72" t="s">
        <v>535</v>
      </c>
      <c r="K83" s="71" t="s">
        <v>536</v>
      </c>
      <c r="L83" s="94">
        <v>4754886.96</v>
      </c>
      <c r="M83" s="94">
        <v>1459200</v>
      </c>
      <c r="N83" s="94">
        <v>1342500</v>
      </c>
    </row>
    <row r="84" spans="2:14" ht="141.75" customHeight="1" x14ac:dyDescent="0.2">
      <c r="B84" s="87" t="s">
        <v>531</v>
      </c>
      <c r="C84" s="92">
        <v>200</v>
      </c>
      <c r="D84" s="95" t="s">
        <v>532</v>
      </c>
      <c r="E84" s="95"/>
      <c r="F84" s="71" t="str">
        <f t="shared" si="7"/>
        <v>0502</v>
      </c>
      <c r="G84" s="88" t="s">
        <v>585</v>
      </c>
      <c r="H84" s="90" t="s">
        <v>582</v>
      </c>
      <c r="I84" s="91" t="s">
        <v>587</v>
      </c>
      <c r="J84" s="72" t="s">
        <v>535</v>
      </c>
      <c r="K84" s="71" t="s">
        <v>536</v>
      </c>
      <c r="L84" s="94">
        <v>2786242.7</v>
      </c>
      <c r="M84" s="94">
        <v>0</v>
      </c>
      <c r="N84" s="94">
        <v>0</v>
      </c>
    </row>
    <row r="85" spans="2:14" ht="141.75" customHeight="1" x14ac:dyDescent="0.2">
      <c r="B85" s="87" t="s">
        <v>531</v>
      </c>
      <c r="C85" s="92">
        <v>200</v>
      </c>
      <c r="D85" s="95" t="s">
        <v>532</v>
      </c>
      <c r="E85" s="95"/>
      <c r="F85" s="71" t="str">
        <f>"0503"</f>
        <v>0503</v>
      </c>
      <c r="G85" s="88" t="s">
        <v>588</v>
      </c>
      <c r="H85" s="90" t="str">
        <f>"244"</f>
        <v>244</v>
      </c>
      <c r="I85" s="91" t="s">
        <v>589</v>
      </c>
      <c r="J85" s="72" t="s">
        <v>535</v>
      </c>
      <c r="K85" s="71" t="s">
        <v>536</v>
      </c>
      <c r="L85" s="94">
        <v>38053.5</v>
      </c>
      <c r="M85" s="94">
        <v>83500</v>
      </c>
      <c r="N85" s="94">
        <v>76800</v>
      </c>
    </row>
    <row r="86" spans="2:14" ht="141.75" customHeight="1" x14ac:dyDescent="0.2">
      <c r="B86" s="87" t="s">
        <v>531</v>
      </c>
      <c r="C86" s="92">
        <v>200</v>
      </c>
      <c r="D86" s="95" t="s">
        <v>532</v>
      </c>
      <c r="E86" s="95"/>
      <c r="F86" s="71" t="str">
        <f>"0602"</f>
        <v>0602</v>
      </c>
      <c r="G86" s="88" t="s">
        <v>590</v>
      </c>
      <c r="H86" s="90" t="str">
        <f>"244"</f>
        <v>244</v>
      </c>
      <c r="I86" s="91" t="s">
        <v>591</v>
      </c>
      <c r="J86" s="72" t="s">
        <v>535</v>
      </c>
      <c r="K86" s="71" t="s">
        <v>536</v>
      </c>
      <c r="L86" s="94">
        <v>40000</v>
      </c>
      <c r="M86" s="94">
        <v>40000</v>
      </c>
      <c r="N86" s="94">
        <v>40000</v>
      </c>
    </row>
    <row r="87" spans="2:14" ht="141.75" customHeight="1" x14ac:dyDescent="0.2">
      <c r="B87" s="87" t="s">
        <v>531</v>
      </c>
      <c r="C87" s="92">
        <v>200</v>
      </c>
      <c r="D87" s="95" t="s">
        <v>532</v>
      </c>
      <c r="E87" s="95"/>
      <c r="F87" s="71" t="str">
        <f>"0709"</f>
        <v>0709</v>
      </c>
      <c r="G87" s="88" t="s">
        <v>592</v>
      </c>
      <c r="H87" s="89" t="s">
        <v>593</v>
      </c>
      <c r="I87" s="91" t="s">
        <v>595</v>
      </c>
      <c r="J87" s="72" t="s">
        <v>535</v>
      </c>
      <c r="K87" s="71" t="s">
        <v>543</v>
      </c>
      <c r="L87" s="94">
        <v>427416</v>
      </c>
      <c r="M87" s="94">
        <v>255100</v>
      </c>
      <c r="N87" s="94">
        <v>255100</v>
      </c>
    </row>
    <row r="88" spans="2:14" ht="141.75" customHeight="1" x14ac:dyDescent="0.2">
      <c r="B88" s="87" t="s">
        <v>531</v>
      </c>
      <c r="C88" s="92">
        <v>200</v>
      </c>
      <c r="D88" s="95" t="s">
        <v>532</v>
      </c>
      <c r="E88" s="95"/>
      <c r="F88" s="71" t="str">
        <f t="shared" ref="F88:F90" si="8">"0709"</f>
        <v>0709</v>
      </c>
      <c r="G88" s="88" t="s">
        <v>592</v>
      </c>
      <c r="H88" s="89">
        <v>122</v>
      </c>
      <c r="I88" s="91" t="s">
        <v>595</v>
      </c>
      <c r="J88" s="72" t="s">
        <v>535</v>
      </c>
      <c r="K88" s="71" t="s">
        <v>543</v>
      </c>
      <c r="L88" s="94">
        <v>411.67</v>
      </c>
      <c r="M88" s="94">
        <v>0</v>
      </c>
      <c r="N88" s="94">
        <v>0</v>
      </c>
    </row>
    <row r="89" spans="2:14" ht="141.75" customHeight="1" x14ac:dyDescent="0.2">
      <c r="B89" s="87" t="s">
        <v>531</v>
      </c>
      <c r="C89" s="92">
        <v>200</v>
      </c>
      <c r="D89" s="95" t="s">
        <v>532</v>
      </c>
      <c r="E89" s="95"/>
      <c r="F89" s="71" t="str">
        <f t="shared" si="8"/>
        <v>0709</v>
      </c>
      <c r="G89" s="88" t="s">
        <v>592</v>
      </c>
      <c r="H89" s="90" t="s">
        <v>594</v>
      </c>
      <c r="I89" s="91" t="s">
        <v>595</v>
      </c>
      <c r="J89" s="72" t="s">
        <v>535</v>
      </c>
      <c r="K89" s="71" t="s">
        <v>543</v>
      </c>
      <c r="L89" s="94">
        <v>128672.33</v>
      </c>
      <c r="M89" s="94">
        <v>77000</v>
      </c>
      <c r="N89" s="94">
        <v>77000</v>
      </c>
    </row>
    <row r="90" spans="2:14" ht="141.75" customHeight="1" x14ac:dyDescent="0.2">
      <c r="B90" s="87" t="s">
        <v>531</v>
      </c>
      <c r="C90" s="92">
        <v>200</v>
      </c>
      <c r="D90" s="95" t="s">
        <v>532</v>
      </c>
      <c r="E90" s="95"/>
      <c r="F90" s="71" t="str">
        <f t="shared" si="8"/>
        <v>0709</v>
      </c>
      <c r="G90" s="88" t="s">
        <v>592</v>
      </c>
      <c r="H90" s="90" t="s">
        <v>550</v>
      </c>
      <c r="I90" s="91" t="s">
        <v>595</v>
      </c>
      <c r="J90" s="72" t="s">
        <v>535</v>
      </c>
      <c r="K90" s="71" t="s">
        <v>543</v>
      </c>
      <c r="L90" s="94">
        <v>91000</v>
      </c>
      <c r="M90" s="94">
        <v>45600</v>
      </c>
      <c r="N90" s="94">
        <v>45600</v>
      </c>
    </row>
    <row r="91" spans="2:14" ht="141.75" customHeight="1" x14ac:dyDescent="0.2">
      <c r="B91" s="87" t="s">
        <v>531</v>
      </c>
      <c r="C91" s="92">
        <v>200</v>
      </c>
      <c r="D91" s="95" t="s">
        <v>532</v>
      </c>
      <c r="E91" s="95"/>
      <c r="F91" s="71" t="str">
        <f>"1001"</f>
        <v>1001</v>
      </c>
      <c r="G91" s="88" t="s">
        <v>596</v>
      </c>
      <c r="H91" s="90" t="s">
        <v>597</v>
      </c>
      <c r="I91" s="91" t="s">
        <v>598</v>
      </c>
      <c r="J91" s="72" t="s">
        <v>535</v>
      </c>
      <c r="K91" s="71" t="s">
        <v>536</v>
      </c>
      <c r="L91" s="94">
        <v>8868310.3200000003</v>
      </c>
      <c r="M91" s="94">
        <v>9720800</v>
      </c>
      <c r="N91" s="94">
        <v>8943100</v>
      </c>
    </row>
    <row r="92" spans="2:14" ht="141.75" customHeight="1" x14ac:dyDescent="0.2">
      <c r="B92" s="87" t="s">
        <v>531</v>
      </c>
      <c r="C92" s="92">
        <v>200</v>
      </c>
      <c r="D92" s="95" t="s">
        <v>532</v>
      </c>
      <c r="E92" s="95"/>
      <c r="F92" s="71" t="str">
        <f>"1101"</f>
        <v>1101</v>
      </c>
      <c r="G92" s="88" t="s">
        <v>599</v>
      </c>
      <c r="H92" s="89" t="s">
        <v>550</v>
      </c>
      <c r="I92" s="91" t="s">
        <v>602</v>
      </c>
      <c r="J92" s="72" t="s">
        <v>535</v>
      </c>
      <c r="K92" s="71" t="s">
        <v>536</v>
      </c>
      <c r="L92" s="94">
        <v>731200</v>
      </c>
      <c r="M92" s="94">
        <v>726000</v>
      </c>
      <c r="N92" s="94">
        <v>667900</v>
      </c>
    </row>
    <row r="93" spans="2:14" ht="141.75" customHeight="1" x14ac:dyDescent="0.2">
      <c r="B93" s="87" t="s">
        <v>531</v>
      </c>
      <c r="C93" s="92">
        <v>200</v>
      </c>
      <c r="D93" s="95" t="s">
        <v>532</v>
      </c>
      <c r="E93" s="95"/>
      <c r="F93" s="71" t="str">
        <f t="shared" ref="F93:F94" si="9">"1101"</f>
        <v>1101</v>
      </c>
      <c r="G93" s="88" t="s">
        <v>600</v>
      </c>
      <c r="H93" s="90" t="s">
        <v>550</v>
      </c>
      <c r="I93" s="91" t="s">
        <v>603</v>
      </c>
      <c r="J93" s="72" t="s">
        <v>535</v>
      </c>
      <c r="K93" s="71" t="s">
        <v>536</v>
      </c>
      <c r="L93" s="94">
        <v>0</v>
      </c>
      <c r="M93" s="94">
        <v>0</v>
      </c>
      <c r="N93" s="94">
        <v>0</v>
      </c>
    </row>
    <row r="94" spans="2:14" ht="141.75" customHeight="1" x14ac:dyDescent="0.2">
      <c r="B94" s="87" t="s">
        <v>531</v>
      </c>
      <c r="C94" s="92">
        <v>200</v>
      </c>
      <c r="D94" s="95" t="s">
        <v>532</v>
      </c>
      <c r="E94" s="95"/>
      <c r="F94" s="71" t="str">
        <f t="shared" si="9"/>
        <v>1101</v>
      </c>
      <c r="G94" s="88" t="s">
        <v>601</v>
      </c>
      <c r="H94" s="90" t="s">
        <v>550</v>
      </c>
      <c r="I94" s="91" t="s">
        <v>554</v>
      </c>
      <c r="J94" s="72" t="s">
        <v>535</v>
      </c>
      <c r="K94" s="71" t="s">
        <v>536</v>
      </c>
      <c r="L94" s="94">
        <v>19749.14</v>
      </c>
      <c r="M94" s="94">
        <v>24000</v>
      </c>
      <c r="N94" s="94">
        <v>24000</v>
      </c>
    </row>
    <row r="95" spans="2:14" ht="152.25" customHeight="1" x14ac:dyDescent="0.2">
      <c r="B95" s="87" t="s">
        <v>531</v>
      </c>
      <c r="C95" s="92">
        <v>200</v>
      </c>
      <c r="D95" s="95" t="s">
        <v>532</v>
      </c>
      <c r="E95" s="95"/>
      <c r="F95" s="71" t="str">
        <f>"1202"</f>
        <v>1202</v>
      </c>
      <c r="G95" s="90">
        <v>2220010040</v>
      </c>
      <c r="H95" s="90">
        <v>810</v>
      </c>
      <c r="I95" s="91" t="s">
        <v>606</v>
      </c>
      <c r="J95" s="72" t="s">
        <v>535</v>
      </c>
      <c r="K95" s="71" t="s">
        <v>536</v>
      </c>
      <c r="L95" s="94">
        <v>1109700</v>
      </c>
      <c r="M95" s="94">
        <v>1109700</v>
      </c>
      <c r="N95" s="94">
        <v>1109700</v>
      </c>
    </row>
    <row r="96" spans="2:14" ht="141.75" customHeight="1" x14ac:dyDescent="0.2">
      <c r="B96" s="87" t="s">
        <v>531</v>
      </c>
      <c r="C96" s="92">
        <v>200</v>
      </c>
      <c r="D96" s="95" t="s">
        <v>532</v>
      </c>
      <c r="E96" s="95"/>
      <c r="F96" s="71" t="str">
        <f>"1301"</f>
        <v>1301</v>
      </c>
      <c r="G96" s="88" t="s">
        <v>604</v>
      </c>
      <c r="H96" s="89" t="s">
        <v>605</v>
      </c>
      <c r="I96" s="91" t="s">
        <v>607</v>
      </c>
      <c r="J96" s="72" t="s">
        <v>535</v>
      </c>
      <c r="K96" s="71" t="s">
        <v>536</v>
      </c>
      <c r="L96" s="94">
        <v>3104400</v>
      </c>
      <c r="M96" s="94">
        <v>6027400</v>
      </c>
      <c r="N96" s="94">
        <v>7057400</v>
      </c>
    </row>
    <row r="97" spans="2:14" ht="141.75" customHeight="1" x14ac:dyDescent="0.2">
      <c r="B97" s="87" t="s">
        <v>608</v>
      </c>
      <c r="C97" s="92" t="s">
        <v>609</v>
      </c>
      <c r="D97" s="95" t="s">
        <v>610</v>
      </c>
      <c r="E97" s="95"/>
      <c r="F97" s="71" t="str">
        <f>"0106"</f>
        <v>0106</v>
      </c>
      <c r="G97" s="88" t="s">
        <v>611</v>
      </c>
      <c r="H97" s="90">
        <v>121</v>
      </c>
      <c r="I97" s="91" t="s">
        <v>616</v>
      </c>
      <c r="J97" s="72" t="s">
        <v>535</v>
      </c>
      <c r="K97" s="71" t="s">
        <v>536</v>
      </c>
      <c r="L97" s="94">
        <v>4542800</v>
      </c>
      <c r="M97" s="94">
        <v>4542800</v>
      </c>
      <c r="N97" s="94">
        <v>4542800</v>
      </c>
    </row>
    <row r="98" spans="2:14" ht="141.75" customHeight="1" x14ac:dyDescent="0.2">
      <c r="B98" s="87" t="s">
        <v>608</v>
      </c>
      <c r="C98" s="92" t="s">
        <v>609</v>
      </c>
      <c r="D98" s="95" t="s">
        <v>610</v>
      </c>
      <c r="E98" s="95"/>
      <c r="F98" s="71" t="str">
        <f t="shared" ref="F98:F105" si="10">"0106"</f>
        <v>0106</v>
      </c>
      <c r="G98" s="88" t="s">
        <v>611</v>
      </c>
      <c r="H98" s="90">
        <v>122</v>
      </c>
      <c r="I98" s="91" t="s">
        <v>616</v>
      </c>
      <c r="J98" s="72" t="s">
        <v>535</v>
      </c>
      <c r="K98" s="71" t="s">
        <v>536</v>
      </c>
      <c r="L98" s="94">
        <v>2392.84</v>
      </c>
      <c r="M98" s="94">
        <v>5400</v>
      </c>
      <c r="N98" s="94">
        <v>5400</v>
      </c>
    </row>
    <row r="99" spans="2:14" ht="141.75" customHeight="1" x14ac:dyDescent="0.2">
      <c r="B99" s="87" t="s">
        <v>608</v>
      </c>
      <c r="C99" s="92" t="s">
        <v>609</v>
      </c>
      <c r="D99" s="95" t="s">
        <v>610</v>
      </c>
      <c r="E99" s="95"/>
      <c r="F99" s="71" t="str">
        <f t="shared" si="10"/>
        <v>0106</v>
      </c>
      <c r="G99" s="88" t="s">
        <v>611</v>
      </c>
      <c r="H99" s="90" t="s">
        <v>594</v>
      </c>
      <c r="I99" s="91" t="s">
        <v>616</v>
      </c>
      <c r="J99" s="72" t="s">
        <v>535</v>
      </c>
      <c r="K99" s="71" t="s">
        <v>536</v>
      </c>
      <c r="L99" s="94">
        <v>1372000</v>
      </c>
      <c r="M99" s="94">
        <v>1372000</v>
      </c>
      <c r="N99" s="94">
        <v>1372000</v>
      </c>
    </row>
    <row r="100" spans="2:14" ht="141.75" customHeight="1" x14ac:dyDescent="0.2">
      <c r="B100" s="87" t="s">
        <v>608</v>
      </c>
      <c r="C100" s="92" t="s">
        <v>609</v>
      </c>
      <c r="D100" s="95" t="s">
        <v>610</v>
      </c>
      <c r="E100" s="95"/>
      <c r="F100" s="71" t="str">
        <f t="shared" si="10"/>
        <v>0106</v>
      </c>
      <c r="G100" s="88" t="s">
        <v>611</v>
      </c>
      <c r="H100" s="90" t="s">
        <v>550</v>
      </c>
      <c r="I100" s="91" t="s">
        <v>616</v>
      </c>
      <c r="J100" s="72" t="s">
        <v>535</v>
      </c>
      <c r="K100" s="71" t="s">
        <v>536</v>
      </c>
      <c r="L100" s="94">
        <v>1316040.76</v>
      </c>
      <c r="M100" s="94">
        <v>632900</v>
      </c>
      <c r="N100" s="94">
        <v>108300</v>
      </c>
    </row>
    <row r="101" spans="2:14" ht="141.75" customHeight="1" x14ac:dyDescent="0.2">
      <c r="B101" s="87" t="s">
        <v>608</v>
      </c>
      <c r="C101" s="92" t="s">
        <v>609</v>
      </c>
      <c r="D101" s="95" t="s">
        <v>610</v>
      </c>
      <c r="E101" s="95"/>
      <c r="F101" s="71" t="str">
        <f t="shared" si="10"/>
        <v>0106</v>
      </c>
      <c r="G101" s="88" t="s">
        <v>611</v>
      </c>
      <c r="H101" s="90" t="s">
        <v>613</v>
      </c>
      <c r="I101" s="91" t="s">
        <v>616</v>
      </c>
      <c r="J101" s="72" t="s">
        <v>535</v>
      </c>
      <c r="K101" s="71" t="s">
        <v>536</v>
      </c>
      <c r="L101" s="94">
        <v>480</v>
      </c>
      <c r="M101" s="94">
        <v>2900</v>
      </c>
      <c r="N101" s="94">
        <v>2900</v>
      </c>
    </row>
    <row r="102" spans="2:14" ht="141.75" customHeight="1" x14ac:dyDescent="0.2">
      <c r="B102" s="87" t="s">
        <v>608</v>
      </c>
      <c r="C102" s="92" t="s">
        <v>609</v>
      </c>
      <c r="D102" s="95" t="s">
        <v>610</v>
      </c>
      <c r="E102" s="95"/>
      <c r="F102" s="71" t="str">
        <f t="shared" si="10"/>
        <v>0106</v>
      </c>
      <c r="G102" s="88" t="s">
        <v>611</v>
      </c>
      <c r="H102" s="90" t="s">
        <v>537</v>
      </c>
      <c r="I102" s="91" t="s">
        <v>616</v>
      </c>
      <c r="J102" s="72" t="s">
        <v>535</v>
      </c>
      <c r="K102" s="71" t="s">
        <v>536</v>
      </c>
      <c r="L102" s="94">
        <v>0</v>
      </c>
      <c r="M102" s="94">
        <v>2100</v>
      </c>
      <c r="N102" s="94">
        <v>2100</v>
      </c>
    </row>
    <row r="103" spans="2:14" ht="141.75" customHeight="1" x14ac:dyDescent="0.2">
      <c r="B103" s="87" t="s">
        <v>608</v>
      </c>
      <c r="C103" s="92" t="s">
        <v>609</v>
      </c>
      <c r="D103" s="95" t="s">
        <v>610</v>
      </c>
      <c r="E103" s="95"/>
      <c r="F103" s="71" t="str">
        <f t="shared" si="10"/>
        <v>0106</v>
      </c>
      <c r="G103" s="88" t="s">
        <v>611</v>
      </c>
      <c r="H103" s="90" t="s">
        <v>538</v>
      </c>
      <c r="I103" s="91" t="s">
        <v>616</v>
      </c>
      <c r="J103" s="72" t="s">
        <v>535</v>
      </c>
      <c r="K103" s="71" t="s">
        <v>536</v>
      </c>
      <c r="L103" s="94">
        <v>2186.4</v>
      </c>
      <c r="M103" s="94">
        <v>0</v>
      </c>
      <c r="N103" s="94">
        <v>0</v>
      </c>
    </row>
    <row r="104" spans="2:14" ht="141.75" customHeight="1" x14ac:dyDescent="0.2">
      <c r="B104" s="87" t="s">
        <v>608</v>
      </c>
      <c r="C104" s="92" t="s">
        <v>609</v>
      </c>
      <c r="D104" s="95" t="s">
        <v>610</v>
      </c>
      <c r="E104" s="95"/>
      <c r="F104" s="71" t="str">
        <f t="shared" si="10"/>
        <v>0106</v>
      </c>
      <c r="G104" s="90">
        <v>9840000050</v>
      </c>
      <c r="H104" s="90" t="s">
        <v>614</v>
      </c>
      <c r="I104" s="91" t="s">
        <v>617</v>
      </c>
      <c r="J104" s="72" t="s">
        <v>535</v>
      </c>
      <c r="K104" s="71" t="s">
        <v>536</v>
      </c>
      <c r="L104" s="94">
        <v>0</v>
      </c>
      <c r="M104" s="94">
        <v>0</v>
      </c>
      <c r="N104" s="94">
        <v>0</v>
      </c>
    </row>
    <row r="105" spans="2:14" ht="141.75" customHeight="1" x14ac:dyDescent="0.2">
      <c r="B105" s="87" t="s">
        <v>608</v>
      </c>
      <c r="C105" s="92" t="s">
        <v>609</v>
      </c>
      <c r="D105" s="95" t="s">
        <v>610</v>
      </c>
      <c r="E105" s="95"/>
      <c r="F105" s="71" t="str">
        <f t="shared" si="10"/>
        <v>0106</v>
      </c>
      <c r="G105" s="90" t="s">
        <v>612</v>
      </c>
      <c r="H105" s="90" t="s">
        <v>615</v>
      </c>
      <c r="I105" s="91" t="s">
        <v>617</v>
      </c>
      <c r="J105" s="72" t="s">
        <v>535</v>
      </c>
      <c r="K105" s="71" t="s">
        <v>536</v>
      </c>
      <c r="L105" s="94">
        <v>189432.2</v>
      </c>
      <c r="M105" s="94">
        <v>0</v>
      </c>
      <c r="N105" s="94">
        <v>2270874.4900000002</v>
      </c>
    </row>
    <row r="106" spans="2:14" ht="141.75" customHeight="1" x14ac:dyDescent="0.2">
      <c r="B106" s="87" t="s">
        <v>608</v>
      </c>
      <c r="C106" s="92" t="s">
        <v>609</v>
      </c>
      <c r="D106" s="95" t="s">
        <v>610</v>
      </c>
      <c r="E106" s="95"/>
      <c r="F106" s="71" t="str">
        <f>"0113"</f>
        <v>0113</v>
      </c>
      <c r="G106" s="90" t="s">
        <v>612</v>
      </c>
      <c r="H106" s="90" t="s">
        <v>614</v>
      </c>
      <c r="I106" s="91" t="s">
        <v>617</v>
      </c>
      <c r="J106" s="72" t="s">
        <v>535</v>
      </c>
      <c r="K106" s="71" t="s">
        <v>536</v>
      </c>
      <c r="L106" s="94">
        <v>0</v>
      </c>
      <c r="M106" s="94">
        <v>0</v>
      </c>
      <c r="N106" s="94">
        <v>0</v>
      </c>
    </row>
    <row r="107" spans="2:14" ht="141.75" customHeight="1" x14ac:dyDescent="0.2">
      <c r="B107" s="87" t="s">
        <v>608</v>
      </c>
      <c r="C107" s="92" t="s">
        <v>609</v>
      </c>
      <c r="D107" s="95" t="s">
        <v>610</v>
      </c>
      <c r="E107" s="95"/>
      <c r="F107" s="71" t="str">
        <f>"0203"</f>
        <v>0203</v>
      </c>
      <c r="G107" s="90" t="s">
        <v>618</v>
      </c>
      <c r="H107" s="90" t="s">
        <v>619</v>
      </c>
      <c r="I107" s="91" t="s">
        <v>620</v>
      </c>
      <c r="J107" s="72" t="s">
        <v>535</v>
      </c>
      <c r="K107" s="71" t="s">
        <v>543</v>
      </c>
      <c r="L107" s="94">
        <v>1567600</v>
      </c>
      <c r="M107" s="94">
        <v>1567600</v>
      </c>
      <c r="N107" s="94">
        <v>1567600</v>
      </c>
    </row>
    <row r="108" spans="2:14" ht="141.75" customHeight="1" x14ac:dyDescent="0.2">
      <c r="B108" s="87" t="s">
        <v>608</v>
      </c>
      <c r="C108" s="92" t="s">
        <v>609</v>
      </c>
      <c r="D108" s="95" t="s">
        <v>610</v>
      </c>
      <c r="E108" s="95"/>
      <c r="F108" s="71" t="str">
        <f>"0409"</f>
        <v>0409</v>
      </c>
      <c r="G108" s="90" t="s">
        <v>570</v>
      </c>
      <c r="H108" s="90" t="s">
        <v>623</v>
      </c>
      <c r="I108" s="91" t="s">
        <v>624</v>
      </c>
      <c r="J108" s="72" t="s">
        <v>535</v>
      </c>
      <c r="K108" s="71" t="s">
        <v>543</v>
      </c>
      <c r="L108" s="94">
        <v>8494094.4600000009</v>
      </c>
      <c r="M108" s="94">
        <v>3209119.51</v>
      </c>
      <c r="N108" s="94">
        <v>5468614.4400000004</v>
      </c>
    </row>
    <row r="109" spans="2:14" ht="141.75" customHeight="1" x14ac:dyDescent="0.2">
      <c r="B109" s="87" t="s">
        <v>608</v>
      </c>
      <c r="C109" s="92" t="s">
        <v>609</v>
      </c>
      <c r="D109" s="95" t="s">
        <v>610</v>
      </c>
      <c r="E109" s="95"/>
      <c r="F109" s="71" t="str">
        <f t="shared" ref="F109:F110" si="11">"0409"</f>
        <v>0409</v>
      </c>
      <c r="G109" s="90" t="s">
        <v>621</v>
      </c>
      <c r="H109" s="90" t="s">
        <v>623</v>
      </c>
      <c r="I109" s="91" t="s">
        <v>625</v>
      </c>
      <c r="J109" s="72" t="s">
        <v>535</v>
      </c>
      <c r="K109" s="71" t="s">
        <v>543</v>
      </c>
      <c r="L109" s="94">
        <v>44177.99</v>
      </c>
      <c r="M109" s="94">
        <v>0</v>
      </c>
      <c r="N109" s="94">
        <v>0</v>
      </c>
    </row>
    <row r="110" spans="2:14" ht="141.75" customHeight="1" x14ac:dyDescent="0.2">
      <c r="B110" s="87" t="s">
        <v>608</v>
      </c>
      <c r="C110" s="92" t="s">
        <v>609</v>
      </c>
      <c r="D110" s="95" t="s">
        <v>610</v>
      </c>
      <c r="E110" s="95"/>
      <c r="F110" s="71" t="str">
        <f t="shared" si="11"/>
        <v>0409</v>
      </c>
      <c r="G110" s="90" t="s">
        <v>622</v>
      </c>
      <c r="H110" s="90" t="s">
        <v>551</v>
      </c>
      <c r="I110" s="91" t="s">
        <v>539</v>
      </c>
      <c r="J110" s="72" t="s">
        <v>535</v>
      </c>
      <c r="K110" s="71" t="s">
        <v>536</v>
      </c>
      <c r="L110" s="94">
        <v>2118887.2200000002</v>
      </c>
      <c r="M110" s="94">
        <v>0</v>
      </c>
      <c r="N110" s="94">
        <v>0</v>
      </c>
    </row>
    <row r="111" spans="2:14" ht="141.75" customHeight="1" x14ac:dyDescent="0.2">
      <c r="B111" s="87" t="s">
        <v>608</v>
      </c>
      <c r="C111" s="92" t="s">
        <v>609</v>
      </c>
      <c r="D111" s="95" t="s">
        <v>610</v>
      </c>
      <c r="E111" s="95"/>
      <c r="F111" s="71" t="str">
        <f>"0502"</f>
        <v>0502</v>
      </c>
      <c r="G111" s="90" t="s">
        <v>626</v>
      </c>
      <c r="H111" s="90" t="s">
        <v>623</v>
      </c>
      <c r="I111" s="91" t="s">
        <v>630</v>
      </c>
      <c r="J111" s="72" t="s">
        <v>535</v>
      </c>
      <c r="K111" s="71" t="s">
        <v>543</v>
      </c>
      <c r="L111" s="94">
        <v>73688760</v>
      </c>
      <c r="M111" s="94">
        <v>47805940</v>
      </c>
      <c r="N111" s="94">
        <v>47805940</v>
      </c>
    </row>
    <row r="112" spans="2:14" ht="141.75" customHeight="1" x14ac:dyDescent="0.2">
      <c r="B112" s="87" t="s">
        <v>608</v>
      </c>
      <c r="C112" s="92" t="s">
        <v>609</v>
      </c>
      <c r="D112" s="95" t="s">
        <v>610</v>
      </c>
      <c r="E112" s="95"/>
      <c r="F112" s="71" t="str">
        <f t="shared" ref="F112:F114" si="12">"0502"</f>
        <v>0502</v>
      </c>
      <c r="G112" s="90" t="s">
        <v>627</v>
      </c>
      <c r="H112" s="90" t="s">
        <v>623</v>
      </c>
      <c r="I112" s="91" t="s">
        <v>631</v>
      </c>
      <c r="J112" s="72" t="s">
        <v>535</v>
      </c>
      <c r="K112" s="71" t="s">
        <v>536</v>
      </c>
      <c r="L112" s="94">
        <v>111200</v>
      </c>
      <c r="M112" s="94">
        <v>0</v>
      </c>
      <c r="N112" s="94">
        <v>0</v>
      </c>
    </row>
    <row r="113" spans="2:14" ht="141.75" customHeight="1" x14ac:dyDescent="0.2">
      <c r="B113" s="87" t="s">
        <v>608</v>
      </c>
      <c r="C113" s="92" t="s">
        <v>609</v>
      </c>
      <c r="D113" s="95" t="s">
        <v>610</v>
      </c>
      <c r="E113" s="95"/>
      <c r="F113" s="71" t="str">
        <f t="shared" si="12"/>
        <v>0502</v>
      </c>
      <c r="G113" s="90" t="s">
        <v>628</v>
      </c>
      <c r="H113" s="90" t="s">
        <v>623</v>
      </c>
      <c r="I113" s="91" t="s">
        <v>632</v>
      </c>
      <c r="J113" s="72" t="s">
        <v>535</v>
      </c>
      <c r="K113" s="71" t="s">
        <v>543</v>
      </c>
      <c r="L113" s="94">
        <v>0</v>
      </c>
      <c r="M113" s="94">
        <v>0</v>
      </c>
      <c r="N113" s="94">
        <v>0</v>
      </c>
    </row>
    <row r="114" spans="2:14" ht="141.75" customHeight="1" x14ac:dyDescent="0.2">
      <c r="B114" s="87" t="s">
        <v>608</v>
      </c>
      <c r="C114" s="92" t="s">
        <v>609</v>
      </c>
      <c r="D114" s="95" t="s">
        <v>610</v>
      </c>
      <c r="E114" s="95"/>
      <c r="F114" s="71" t="str">
        <f t="shared" si="12"/>
        <v>0502</v>
      </c>
      <c r="G114" s="90" t="s">
        <v>629</v>
      </c>
      <c r="H114" s="90" t="s">
        <v>623</v>
      </c>
      <c r="I114" s="91" t="s">
        <v>633</v>
      </c>
      <c r="J114" s="72" t="s">
        <v>535</v>
      </c>
      <c r="K114" s="71" t="s">
        <v>543</v>
      </c>
      <c r="L114" s="94">
        <v>0</v>
      </c>
      <c r="M114" s="94">
        <v>0</v>
      </c>
      <c r="N114" s="94">
        <v>0</v>
      </c>
    </row>
    <row r="115" spans="2:14" ht="141.75" customHeight="1" x14ac:dyDescent="0.2">
      <c r="B115" s="87" t="s">
        <v>608</v>
      </c>
      <c r="C115" s="92" t="s">
        <v>609</v>
      </c>
      <c r="D115" s="95" t="s">
        <v>610</v>
      </c>
      <c r="E115" s="95"/>
      <c r="F115" s="71" t="str">
        <f>"0503"</f>
        <v>0503</v>
      </c>
      <c r="G115" s="90" t="s">
        <v>634</v>
      </c>
      <c r="H115" s="90" t="s">
        <v>623</v>
      </c>
      <c r="I115" s="91" t="s">
        <v>636</v>
      </c>
      <c r="J115" s="72" t="s">
        <v>535</v>
      </c>
      <c r="K115" s="71" t="s">
        <v>543</v>
      </c>
      <c r="L115" s="94">
        <v>16427833.33</v>
      </c>
      <c r="M115" s="94">
        <v>0</v>
      </c>
      <c r="N115" s="94">
        <v>0</v>
      </c>
    </row>
    <row r="116" spans="2:14" ht="141.75" customHeight="1" x14ac:dyDescent="0.2">
      <c r="B116" s="87" t="s">
        <v>608</v>
      </c>
      <c r="C116" s="92" t="s">
        <v>609</v>
      </c>
      <c r="D116" s="95" t="s">
        <v>610</v>
      </c>
      <c r="E116" s="95"/>
      <c r="F116" s="71" t="str">
        <f>"0503"</f>
        <v>0503</v>
      </c>
      <c r="G116" s="90" t="s">
        <v>635</v>
      </c>
      <c r="H116" s="90" t="s">
        <v>623</v>
      </c>
      <c r="I116" s="91" t="s">
        <v>637</v>
      </c>
      <c r="J116" s="72" t="s">
        <v>535</v>
      </c>
      <c r="K116" s="71" t="s">
        <v>543</v>
      </c>
      <c r="L116" s="94">
        <v>2480387.5</v>
      </c>
      <c r="M116" s="94">
        <v>0</v>
      </c>
      <c r="N116" s="94">
        <v>0</v>
      </c>
    </row>
    <row r="117" spans="2:14" ht="141.75" customHeight="1" x14ac:dyDescent="0.2">
      <c r="B117" s="87" t="s">
        <v>608</v>
      </c>
      <c r="C117" s="92" t="s">
        <v>609</v>
      </c>
      <c r="D117" s="95" t="s">
        <v>610</v>
      </c>
      <c r="E117" s="95"/>
      <c r="F117" s="71" t="str">
        <f>"1401"</f>
        <v>1401</v>
      </c>
      <c r="G117" s="90" t="s">
        <v>638</v>
      </c>
      <c r="H117" s="90" t="s">
        <v>639</v>
      </c>
      <c r="I117" s="91" t="s">
        <v>640</v>
      </c>
      <c r="J117" s="72" t="s">
        <v>535</v>
      </c>
      <c r="K117" s="71" t="s">
        <v>543</v>
      </c>
      <c r="L117" s="94">
        <v>50305300</v>
      </c>
      <c r="M117" s="94">
        <v>50305300</v>
      </c>
      <c r="N117" s="94">
        <v>50305300</v>
      </c>
    </row>
    <row r="118" spans="2:14" ht="141.75" customHeight="1" x14ac:dyDescent="0.2">
      <c r="B118" s="87" t="s">
        <v>608</v>
      </c>
      <c r="C118" s="92" t="s">
        <v>609</v>
      </c>
      <c r="D118" s="95" t="s">
        <v>610</v>
      </c>
      <c r="E118" s="95"/>
      <c r="F118" s="71" t="str">
        <f>"1403"</f>
        <v>1403</v>
      </c>
      <c r="G118" s="90" t="s">
        <v>641</v>
      </c>
      <c r="H118" s="90" t="s">
        <v>623</v>
      </c>
      <c r="I118" s="91" t="s">
        <v>649</v>
      </c>
      <c r="J118" s="72" t="s">
        <v>535</v>
      </c>
      <c r="K118" s="71" t="s">
        <v>536</v>
      </c>
      <c r="L118" s="94">
        <v>42274</v>
      </c>
      <c r="M118" s="94">
        <v>0</v>
      </c>
      <c r="N118" s="94">
        <v>0</v>
      </c>
    </row>
    <row r="119" spans="2:14" ht="141.75" customHeight="1" x14ac:dyDescent="0.2">
      <c r="B119" s="87" t="s">
        <v>608</v>
      </c>
      <c r="C119" s="92" t="s">
        <v>609</v>
      </c>
      <c r="D119" s="95" t="s">
        <v>610</v>
      </c>
      <c r="E119" s="95"/>
      <c r="F119" s="71" t="str">
        <f t="shared" ref="F119:F125" si="13">"1403"</f>
        <v>1403</v>
      </c>
      <c r="G119" s="90" t="s">
        <v>642</v>
      </c>
      <c r="H119" s="90" t="s">
        <v>623</v>
      </c>
      <c r="I119" s="91" t="s">
        <v>650</v>
      </c>
      <c r="J119" s="72" t="s">
        <v>535</v>
      </c>
      <c r="K119" s="71" t="s">
        <v>536</v>
      </c>
      <c r="L119" s="94">
        <v>619413.14</v>
      </c>
      <c r="M119" s="94">
        <v>0</v>
      </c>
      <c r="N119" s="94">
        <v>0</v>
      </c>
    </row>
    <row r="120" spans="2:14" ht="141.75" customHeight="1" x14ac:dyDescent="0.2">
      <c r="B120" s="87" t="s">
        <v>608</v>
      </c>
      <c r="C120" s="92" t="s">
        <v>609</v>
      </c>
      <c r="D120" s="95" t="s">
        <v>610</v>
      </c>
      <c r="E120" s="95"/>
      <c r="F120" s="71" t="str">
        <f t="shared" si="13"/>
        <v>1403</v>
      </c>
      <c r="G120" s="90" t="s">
        <v>643</v>
      </c>
      <c r="H120" s="90" t="s">
        <v>623</v>
      </c>
      <c r="I120" s="91" t="s">
        <v>651</v>
      </c>
      <c r="J120" s="72" t="s">
        <v>535</v>
      </c>
      <c r="K120" s="71" t="s">
        <v>543</v>
      </c>
      <c r="L120" s="94">
        <v>596180</v>
      </c>
      <c r="M120" s="94">
        <v>0</v>
      </c>
      <c r="N120" s="94">
        <v>0</v>
      </c>
    </row>
    <row r="121" spans="2:14" ht="141.75" customHeight="1" x14ac:dyDescent="0.2">
      <c r="B121" s="87" t="s">
        <v>608</v>
      </c>
      <c r="C121" s="92" t="s">
        <v>609</v>
      </c>
      <c r="D121" s="95" t="s">
        <v>610</v>
      </c>
      <c r="E121" s="95"/>
      <c r="F121" s="71" t="str">
        <f t="shared" si="13"/>
        <v>1403</v>
      </c>
      <c r="G121" s="90" t="s">
        <v>644</v>
      </c>
      <c r="H121" s="90" t="s">
        <v>623</v>
      </c>
      <c r="I121" s="91" t="s">
        <v>652</v>
      </c>
      <c r="J121" s="72" t="s">
        <v>535</v>
      </c>
      <c r="K121" s="71" t="s">
        <v>536</v>
      </c>
      <c r="L121" s="94">
        <v>540700</v>
      </c>
      <c r="M121" s="94">
        <v>540700</v>
      </c>
      <c r="N121" s="94">
        <v>497444</v>
      </c>
    </row>
    <row r="122" spans="2:14" ht="141.75" customHeight="1" x14ac:dyDescent="0.2">
      <c r="B122" s="87" t="s">
        <v>608</v>
      </c>
      <c r="C122" s="92" t="s">
        <v>609</v>
      </c>
      <c r="D122" s="95" t="s">
        <v>610</v>
      </c>
      <c r="E122" s="95"/>
      <c r="F122" s="71" t="str">
        <f t="shared" si="13"/>
        <v>1403</v>
      </c>
      <c r="G122" s="90" t="s">
        <v>645</v>
      </c>
      <c r="H122" s="90" t="s">
        <v>623</v>
      </c>
      <c r="I122" s="91" t="s">
        <v>653</v>
      </c>
      <c r="J122" s="72" t="s">
        <v>535</v>
      </c>
      <c r="K122" s="71" t="s">
        <v>536</v>
      </c>
      <c r="L122" s="94">
        <v>5556340.7599999998</v>
      </c>
      <c r="M122" s="94">
        <v>3101740</v>
      </c>
      <c r="N122" s="94">
        <v>2853600.8</v>
      </c>
    </row>
    <row r="123" spans="2:14" ht="141.75" customHeight="1" x14ac:dyDescent="0.2">
      <c r="B123" s="87" t="s">
        <v>608</v>
      </c>
      <c r="C123" s="92" t="s">
        <v>609</v>
      </c>
      <c r="D123" s="95" t="s">
        <v>610</v>
      </c>
      <c r="E123" s="95"/>
      <c r="F123" s="71" t="str">
        <f t="shared" si="13"/>
        <v>1403</v>
      </c>
      <c r="G123" s="90" t="s">
        <v>646</v>
      </c>
      <c r="H123" s="90" t="s">
        <v>623</v>
      </c>
      <c r="I123" s="91" t="s">
        <v>654</v>
      </c>
      <c r="J123" s="72" t="s">
        <v>535</v>
      </c>
      <c r="K123" s="71" t="s">
        <v>543</v>
      </c>
      <c r="L123" s="94">
        <v>180000</v>
      </c>
      <c r="M123" s="94">
        <v>0</v>
      </c>
      <c r="N123" s="94">
        <v>0</v>
      </c>
    </row>
    <row r="124" spans="2:14" ht="141.75" customHeight="1" x14ac:dyDescent="0.2">
      <c r="B124" s="87" t="s">
        <v>608</v>
      </c>
      <c r="C124" s="92" t="s">
        <v>609</v>
      </c>
      <c r="D124" s="95" t="s">
        <v>610</v>
      </c>
      <c r="E124" s="95"/>
      <c r="F124" s="71" t="str">
        <f t="shared" si="13"/>
        <v>1403</v>
      </c>
      <c r="G124" s="90" t="s">
        <v>647</v>
      </c>
      <c r="H124" s="90" t="s">
        <v>623</v>
      </c>
      <c r="I124" s="91" t="s">
        <v>655</v>
      </c>
      <c r="J124" s="72" t="s">
        <v>535</v>
      </c>
      <c r="K124" s="71" t="s">
        <v>536</v>
      </c>
      <c r="L124" s="94">
        <v>4599793.33</v>
      </c>
      <c r="M124" s="94">
        <v>0</v>
      </c>
      <c r="N124" s="94">
        <v>0</v>
      </c>
    </row>
    <row r="125" spans="2:14" ht="141.75" customHeight="1" x14ac:dyDescent="0.2">
      <c r="B125" s="87" t="s">
        <v>608</v>
      </c>
      <c r="C125" s="92" t="s">
        <v>609</v>
      </c>
      <c r="D125" s="95" t="s">
        <v>610</v>
      </c>
      <c r="E125" s="95"/>
      <c r="F125" s="71" t="str">
        <f t="shared" si="13"/>
        <v>1403</v>
      </c>
      <c r="G125" s="90" t="s">
        <v>648</v>
      </c>
      <c r="H125" s="90" t="s">
        <v>623</v>
      </c>
      <c r="I125" s="91" t="s">
        <v>656</v>
      </c>
      <c r="J125" s="72" t="s">
        <v>535</v>
      </c>
      <c r="K125" s="71" t="s">
        <v>536</v>
      </c>
      <c r="L125" s="94">
        <v>694508.5</v>
      </c>
      <c r="M125" s="94">
        <v>0</v>
      </c>
      <c r="N125" s="94">
        <v>0</v>
      </c>
    </row>
    <row r="126" spans="2:14" ht="141.75" customHeight="1" x14ac:dyDescent="0.2">
      <c r="B126" s="87" t="s">
        <v>681</v>
      </c>
      <c r="C126" s="92" t="s">
        <v>682</v>
      </c>
      <c r="D126" s="95" t="s">
        <v>683</v>
      </c>
      <c r="E126" s="95"/>
      <c r="F126" s="71" t="str">
        <f>"0405"</f>
        <v>0405</v>
      </c>
      <c r="G126" s="90" t="s">
        <v>657</v>
      </c>
      <c r="H126" s="90" t="s">
        <v>684</v>
      </c>
      <c r="I126" s="91" t="s">
        <v>685</v>
      </c>
      <c r="J126" s="72" t="s">
        <v>535</v>
      </c>
      <c r="K126" s="71" t="s">
        <v>543</v>
      </c>
      <c r="L126" s="94">
        <v>0</v>
      </c>
      <c r="M126" s="94">
        <v>0</v>
      </c>
      <c r="N126" s="94">
        <v>0</v>
      </c>
    </row>
    <row r="127" spans="2:14" ht="141.75" customHeight="1" x14ac:dyDescent="0.2">
      <c r="B127" s="87" t="s">
        <v>681</v>
      </c>
      <c r="C127" s="92" t="s">
        <v>682</v>
      </c>
      <c r="D127" s="95" t="s">
        <v>683</v>
      </c>
      <c r="E127" s="95"/>
      <c r="F127" s="71" t="str">
        <f t="shared" ref="F127:F155" si="14">"0405"</f>
        <v>0405</v>
      </c>
      <c r="G127" s="90" t="s">
        <v>658</v>
      </c>
      <c r="H127" s="90" t="s">
        <v>684</v>
      </c>
      <c r="I127" s="91" t="s">
        <v>686</v>
      </c>
      <c r="J127" s="72" t="s">
        <v>535</v>
      </c>
      <c r="K127" s="71" t="s">
        <v>543</v>
      </c>
      <c r="L127" s="94">
        <v>0</v>
      </c>
      <c r="M127" s="94">
        <v>0</v>
      </c>
      <c r="N127" s="94">
        <v>0</v>
      </c>
    </row>
    <row r="128" spans="2:14" ht="141.75" customHeight="1" x14ac:dyDescent="0.2">
      <c r="B128" s="87" t="s">
        <v>681</v>
      </c>
      <c r="C128" s="92" t="s">
        <v>682</v>
      </c>
      <c r="D128" s="95" t="s">
        <v>683</v>
      </c>
      <c r="E128" s="95"/>
      <c r="F128" s="71" t="str">
        <f t="shared" si="14"/>
        <v>0405</v>
      </c>
      <c r="G128" s="90" t="s">
        <v>659</v>
      </c>
      <c r="H128" s="90" t="s">
        <v>684</v>
      </c>
      <c r="I128" s="91" t="s">
        <v>687</v>
      </c>
      <c r="J128" s="72" t="s">
        <v>535</v>
      </c>
      <c r="K128" s="71" t="s">
        <v>543</v>
      </c>
      <c r="L128" s="94">
        <v>0</v>
      </c>
      <c r="M128" s="94">
        <v>0</v>
      </c>
      <c r="N128" s="94">
        <v>0</v>
      </c>
    </row>
    <row r="129" spans="2:14" ht="141.75" customHeight="1" x14ac:dyDescent="0.2">
      <c r="B129" s="87" t="s">
        <v>681</v>
      </c>
      <c r="C129" s="92" t="s">
        <v>682</v>
      </c>
      <c r="D129" s="95" t="s">
        <v>683</v>
      </c>
      <c r="E129" s="95"/>
      <c r="F129" s="71" t="str">
        <f t="shared" si="14"/>
        <v>0405</v>
      </c>
      <c r="G129" s="90" t="s">
        <v>660</v>
      </c>
      <c r="H129" s="90" t="s">
        <v>684</v>
      </c>
      <c r="I129" s="91" t="s">
        <v>687</v>
      </c>
      <c r="J129" s="72" t="s">
        <v>535</v>
      </c>
      <c r="K129" s="71" t="s">
        <v>543</v>
      </c>
      <c r="L129" s="94">
        <v>0</v>
      </c>
      <c r="M129" s="94">
        <v>0</v>
      </c>
      <c r="N129" s="94">
        <v>0</v>
      </c>
    </row>
    <row r="130" spans="2:14" ht="141.75" customHeight="1" x14ac:dyDescent="0.2">
      <c r="B130" s="87" t="s">
        <v>681</v>
      </c>
      <c r="C130" s="92" t="s">
        <v>682</v>
      </c>
      <c r="D130" s="95" t="s">
        <v>683</v>
      </c>
      <c r="E130" s="95"/>
      <c r="F130" s="71" t="str">
        <f t="shared" si="14"/>
        <v>0405</v>
      </c>
      <c r="G130" s="90" t="s">
        <v>661</v>
      </c>
      <c r="H130" s="90" t="s">
        <v>684</v>
      </c>
      <c r="I130" s="91" t="s">
        <v>688</v>
      </c>
      <c r="J130" s="72" t="s">
        <v>535</v>
      </c>
      <c r="K130" s="71" t="s">
        <v>543</v>
      </c>
      <c r="L130" s="94">
        <v>0</v>
      </c>
      <c r="M130" s="94">
        <v>0</v>
      </c>
      <c r="N130" s="94">
        <v>0</v>
      </c>
    </row>
    <row r="131" spans="2:14" ht="141.75" customHeight="1" x14ac:dyDescent="0.2">
      <c r="B131" s="87" t="s">
        <v>681</v>
      </c>
      <c r="C131" s="92" t="s">
        <v>682</v>
      </c>
      <c r="D131" s="95" t="s">
        <v>683</v>
      </c>
      <c r="E131" s="95"/>
      <c r="F131" s="71" t="str">
        <f t="shared" si="14"/>
        <v>0405</v>
      </c>
      <c r="G131" s="90" t="s">
        <v>662</v>
      </c>
      <c r="H131" s="90" t="s">
        <v>684</v>
      </c>
      <c r="I131" s="91" t="s">
        <v>689</v>
      </c>
      <c r="J131" s="72" t="s">
        <v>535</v>
      </c>
      <c r="K131" s="71" t="s">
        <v>543</v>
      </c>
      <c r="L131" s="94">
        <v>0</v>
      </c>
      <c r="M131" s="94">
        <v>0</v>
      </c>
      <c r="N131" s="94">
        <v>0</v>
      </c>
    </row>
    <row r="132" spans="2:14" ht="141.75" customHeight="1" x14ac:dyDescent="0.2">
      <c r="B132" s="87" t="s">
        <v>681</v>
      </c>
      <c r="C132" s="92" t="s">
        <v>682</v>
      </c>
      <c r="D132" s="95" t="s">
        <v>683</v>
      </c>
      <c r="E132" s="95"/>
      <c r="F132" s="71" t="str">
        <f t="shared" si="14"/>
        <v>0405</v>
      </c>
      <c r="G132" s="90" t="s">
        <v>663</v>
      </c>
      <c r="H132" s="90" t="s">
        <v>684</v>
      </c>
      <c r="I132" s="91" t="s">
        <v>690</v>
      </c>
      <c r="J132" s="72" t="s">
        <v>535</v>
      </c>
      <c r="K132" s="71" t="s">
        <v>543</v>
      </c>
      <c r="L132" s="94">
        <v>0</v>
      </c>
      <c r="M132" s="94">
        <v>0</v>
      </c>
      <c r="N132" s="94">
        <v>0</v>
      </c>
    </row>
    <row r="133" spans="2:14" ht="141.75" customHeight="1" x14ac:dyDescent="0.2">
      <c r="B133" s="87" t="s">
        <v>681</v>
      </c>
      <c r="C133" s="92" t="s">
        <v>682</v>
      </c>
      <c r="D133" s="95" t="s">
        <v>683</v>
      </c>
      <c r="E133" s="95"/>
      <c r="F133" s="71" t="str">
        <f t="shared" si="14"/>
        <v>0405</v>
      </c>
      <c r="G133" s="90" t="s">
        <v>664</v>
      </c>
      <c r="H133" s="90" t="s">
        <v>684</v>
      </c>
      <c r="I133" s="91" t="s">
        <v>691</v>
      </c>
      <c r="J133" s="72" t="s">
        <v>535</v>
      </c>
      <c r="K133" s="71" t="s">
        <v>543</v>
      </c>
      <c r="L133" s="94">
        <v>0</v>
      </c>
      <c r="M133" s="94">
        <v>0</v>
      </c>
      <c r="N133" s="94">
        <v>0</v>
      </c>
    </row>
    <row r="134" spans="2:14" ht="141.75" customHeight="1" x14ac:dyDescent="0.2">
      <c r="B134" s="87" t="s">
        <v>681</v>
      </c>
      <c r="C134" s="92" t="s">
        <v>682</v>
      </c>
      <c r="D134" s="95" t="s">
        <v>683</v>
      </c>
      <c r="E134" s="95"/>
      <c r="F134" s="71" t="str">
        <f t="shared" si="14"/>
        <v>0405</v>
      </c>
      <c r="G134" s="90" t="s">
        <v>665</v>
      </c>
      <c r="H134" s="90" t="s">
        <v>684</v>
      </c>
      <c r="I134" s="91" t="s">
        <v>692</v>
      </c>
      <c r="J134" s="72" t="s">
        <v>535</v>
      </c>
      <c r="K134" s="71" t="s">
        <v>543</v>
      </c>
      <c r="L134" s="94">
        <v>0</v>
      </c>
      <c r="M134" s="94">
        <v>0</v>
      </c>
      <c r="N134" s="94">
        <v>0</v>
      </c>
    </row>
    <row r="135" spans="2:14" ht="141.75" customHeight="1" x14ac:dyDescent="0.2">
      <c r="B135" s="87" t="s">
        <v>681</v>
      </c>
      <c r="C135" s="92" t="s">
        <v>682</v>
      </c>
      <c r="D135" s="95" t="s">
        <v>683</v>
      </c>
      <c r="E135" s="95"/>
      <c r="F135" s="71" t="str">
        <f t="shared" si="14"/>
        <v>0405</v>
      </c>
      <c r="G135" s="90" t="s">
        <v>666</v>
      </c>
      <c r="H135" s="90" t="s">
        <v>684</v>
      </c>
      <c r="I135" s="91" t="s">
        <v>693</v>
      </c>
      <c r="J135" s="72" t="s">
        <v>535</v>
      </c>
      <c r="K135" s="71" t="s">
        <v>543</v>
      </c>
      <c r="L135" s="94">
        <v>0</v>
      </c>
      <c r="M135" s="94">
        <v>0</v>
      </c>
      <c r="N135" s="94">
        <v>0</v>
      </c>
    </row>
    <row r="136" spans="2:14" ht="141.75" customHeight="1" x14ac:dyDescent="0.2">
      <c r="B136" s="87" t="s">
        <v>681</v>
      </c>
      <c r="C136" s="92" t="s">
        <v>682</v>
      </c>
      <c r="D136" s="95" t="s">
        <v>683</v>
      </c>
      <c r="E136" s="95"/>
      <c r="F136" s="71" t="str">
        <f t="shared" si="14"/>
        <v>0405</v>
      </c>
      <c r="G136" s="90" t="s">
        <v>667</v>
      </c>
      <c r="H136" s="90" t="s">
        <v>684</v>
      </c>
      <c r="I136" s="91" t="s">
        <v>694</v>
      </c>
      <c r="J136" s="72" t="s">
        <v>535</v>
      </c>
      <c r="K136" s="71" t="s">
        <v>543</v>
      </c>
      <c r="L136" s="94">
        <v>0</v>
      </c>
      <c r="M136" s="94">
        <v>0</v>
      </c>
      <c r="N136" s="94">
        <v>0</v>
      </c>
    </row>
    <row r="137" spans="2:14" ht="141.75" customHeight="1" x14ac:dyDescent="0.2">
      <c r="B137" s="87" t="s">
        <v>681</v>
      </c>
      <c r="C137" s="92" t="s">
        <v>682</v>
      </c>
      <c r="D137" s="95" t="s">
        <v>683</v>
      </c>
      <c r="E137" s="95"/>
      <c r="F137" s="71" t="str">
        <f t="shared" si="14"/>
        <v>0405</v>
      </c>
      <c r="G137" s="90" t="s">
        <v>668</v>
      </c>
      <c r="H137" s="90" t="s">
        <v>684</v>
      </c>
      <c r="I137" s="91" t="s">
        <v>695</v>
      </c>
      <c r="J137" s="72" t="s">
        <v>535</v>
      </c>
      <c r="K137" s="71" t="s">
        <v>543</v>
      </c>
      <c r="L137" s="94">
        <v>0</v>
      </c>
      <c r="M137" s="94">
        <v>0</v>
      </c>
      <c r="N137" s="94">
        <v>0</v>
      </c>
    </row>
    <row r="138" spans="2:14" ht="141.75" customHeight="1" x14ac:dyDescent="0.2">
      <c r="B138" s="87" t="s">
        <v>681</v>
      </c>
      <c r="C138" s="92" t="s">
        <v>682</v>
      </c>
      <c r="D138" s="95" t="s">
        <v>683</v>
      </c>
      <c r="E138" s="95"/>
      <c r="F138" s="71" t="str">
        <f t="shared" si="14"/>
        <v>0405</v>
      </c>
      <c r="G138" s="90" t="s">
        <v>669</v>
      </c>
      <c r="H138" s="90" t="s">
        <v>684</v>
      </c>
      <c r="I138" s="91" t="s">
        <v>696</v>
      </c>
      <c r="J138" s="72" t="s">
        <v>535</v>
      </c>
      <c r="K138" s="71" t="s">
        <v>543</v>
      </c>
      <c r="L138" s="94">
        <v>0</v>
      </c>
      <c r="M138" s="94">
        <v>0</v>
      </c>
      <c r="N138" s="94">
        <v>0</v>
      </c>
    </row>
    <row r="139" spans="2:14" ht="141.75" customHeight="1" x14ac:dyDescent="0.2">
      <c r="B139" s="87" t="s">
        <v>681</v>
      </c>
      <c r="C139" s="92" t="s">
        <v>682</v>
      </c>
      <c r="D139" s="95" t="s">
        <v>683</v>
      </c>
      <c r="E139" s="95"/>
      <c r="F139" s="71" t="str">
        <f t="shared" si="14"/>
        <v>0405</v>
      </c>
      <c r="G139" s="90" t="s">
        <v>670</v>
      </c>
      <c r="H139" s="90" t="s">
        <v>684</v>
      </c>
      <c r="I139" s="91" t="s">
        <v>696</v>
      </c>
      <c r="J139" s="72" t="s">
        <v>535</v>
      </c>
      <c r="K139" s="71" t="s">
        <v>543</v>
      </c>
      <c r="L139" s="94">
        <v>0</v>
      </c>
      <c r="M139" s="94">
        <v>0</v>
      </c>
      <c r="N139" s="94">
        <v>0</v>
      </c>
    </row>
    <row r="140" spans="2:14" ht="141.75" customHeight="1" x14ac:dyDescent="0.2">
      <c r="B140" s="87" t="s">
        <v>681</v>
      </c>
      <c r="C140" s="92" t="s">
        <v>682</v>
      </c>
      <c r="D140" s="95" t="s">
        <v>683</v>
      </c>
      <c r="E140" s="95"/>
      <c r="F140" s="71" t="str">
        <f t="shared" si="14"/>
        <v>0405</v>
      </c>
      <c r="G140" s="90" t="s">
        <v>671</v>
      </c>
      <c r="H140" s="90" t="s">
        <v>684</v>
      </c>
      <c r="I140" s="91" t="s">
        <v>697</v>
      </c>
      <c r="J140" s="72" t="s">
        <v>535</v>
      </c>
      <c r="K140" s="71" t="s">
        <v>543</v>
      </c>
      <c r="L140" s="94">
        <v>0</v>
      </c>
      <c r="M140" s="94">
        <v>0</v>
      </c>
      <c r="N140" s="94">
        <v>0</v>
      </c>
    </row>
    <row r="141" spans="2:14" ht="141.75" customHeight="1" x14ac:dyDescent="0.2">
      <c r="B141" s="87" t="s">
        <v>681</v>
      </c>
      <c r="C141" s="92" t="s">
        <v>682</v>
      </c>
      <c r="D141" s="95" t="s">
        <v>683</v>
      </c>
      <c r="E141" s="95"/>
      <c r="F141" s="71" t="str">
        <f t="shared" si="14"/>
        <v>0405</v>
      </c>
      <c r="G141" s="90" t="s">
        <v>672</v>
      </c>
      <c r="H141" s="90" t="s">
        <v>684</v>
      </c>
      <c r="I141" s="91" t="s">
        <v>698</v>
      </c>
      <c r="J141" s="72" t="s">
        <v>535</v>
      </c>
      <c r="K141" s="71" t="s">
        <v>543</v>
      </c>
      <c r="L141" s="94">
        <v>0</v>
      </c>
      <c r="M141" s="94">
        <v>0</v>
      </c>
      <c r="N141" s="94">
        <v>0</v>
      </c>
    </row>
    <row r="142" spans="2:14" ht="141.75" customHeight="1" x14ac:dyDescent="0.2">
      <c r="B142" s="87" t="s">
        <v>681</v>
      </c>
      <c r="C142" s="92" t="s">
        <v>682</v>
      </c>
      <c r="D142" s="95" t="s">
        <v>683</v>
      </c>
      <c r="E142" s="95"/>
      <c r="F142" s="71" t="str">
        <f t="shared" si="14"/>
        <v>0405</v>
      </c>
      <c r="G142" s="90" t="s">
        <v>673</v>
      </c>
      <c r="H142" s="90" t="s">
        <v>684</v>
      </c>
      <c r="I142" s="91" t="s">
        <v>699</v>
      </c>
      <c r="J142" s="72" t="s">
        <v>535</v>
      </c>
      <c r="K142" s="71" t="s">
        <v>543</v>
      </c>
      <c r="L142" s="94">
        <v>0</v>
      </c>
      <c r="M142" s="94">
        <v>0</v>
      </c>
      <c r="N142" s="94">
        <v>0</v>
      </c>
    </row>
    <row r="143" spans="2:14" ht="141.75" customHeight="1" x14ac:dyDescent="0.2">
      <c r="B143" s="87" t="s">
        <v>681</v>
      </c>
      <c r="C143" s="92" t="s">
        <v>682</v>
      </c>
      <c r="D143" s="95" t="s">
        <v>683</v>
      </c>
      <c r="E143" s="95"/>
      <c r="F143" s="71" t="str">
        <f t="shared" si="14"/>
        <v>0405</v>
      </c>
      <c r="G143" s="90" t="s">
        <v>674</v>
      </c>
      <c r="H143" s="90" t="s">
        <v>684</v>
      </c>
      <c r="I143" s="91" t="s">
        <v>700</v>
      </c>
      <c r="J143" s="72" t="s">
        <v>535</v>
      </c>
      <c r="K143" s="71" t="s">
        <v>543</v>
      </c>
      <c r="L143" s="94">
        <v>0</v>
      </c>
      <c r="M143" s="94">
        <v>0</v>
      </c>
      <c r="N143" s="94">
        <v>0</v>
      </c>
    </row>
    <row r="144" spans="2:14" ht="141.75" customHeight="1" x14ac:dyDescent="0.2">
      <c r="B144" s="87" t="s">
        <v>681</v>
      </c>
      <c r="C144" s="92" t="s">
        <v>682</v>
      </c>
      <c r="D144" s="95" t="s">
        <v>683</v>
      </c>
      <c r="E144" s="95"/>
      <c r="F144" s="71" t="str">
        <f t="shared" si="14"/>
        <v>0405</v>
      </c>
      <c r="G144" s="90" t="s">
        <v>675</v>
      </c>
      <c r="H144" s="90">
        <v>121</v>
      </c>
      <c r="I144" s="91" t="s">
        <v>701</v>
      </c>
      <c r="J144" s="72" t="s">
        <v>535</v>
      </c>
      <c r="K144" s="71" t="s">
        <v>543</v>
      </c>
      <c r="L144" s="94">
        <v>2310881.91</v>
      </c>
      <c r="M144" s="94">
        <v>1151868</v>
      </c>
      <c r="N144" s="94">
        <v>1151868</v>
      </c>
    </row>
    <row r="145" spans="2:14" ht="141.75" customHeight="1" x14ac:dyDescent="0.2">
      <c r="B145" s="87" t="s">
        <v>681</v>
      </c>
      <c r="C145" s="92" t="s">
        <v>682</v>
      </c>
      <c r="D145" s="95" t="s">
        <v>683</v>
      </c>
      <c r="E145" s="95"/>
      <c r="F145" s="71" t="str">
        <f t="shared" si="14"/>
        <v>0405</v>
      </c>
      <c r="G145" s="90" t="s">
        <v>675</v>
      </c>
      <c r="H145" s="90">
        <v>122</v>
      </c>
      <c r="I145" s="91" t="s">
        <v>701</v>
      </c>
      <c r="J145" s="72" t="s">
        <v>535</v>
      </c>
      <c r="K145" s="71" t="s">
        <v>543</v>
      </c>
      <c r="L145" s="94">
        <v>19805</v>
      </c>
      <c r="M145" s="94">
        <v>5000</v>
      </c>
      <c r="N145" s="94">
        <v>5000</v>
      </c>
    </row>
    <row r="146" spans="2:14" ht="141.75" customHeight="1" x14ac:dyDescent="0.2">
      <c r="B146" s="87" t="s">
        <v>681</v>
      </c>
      <c r="C146" s="92" t="s">
        <v>682</v>
      </c>
      <c r="D146" s="95" t="s">
        <v>683</v>
      </c>
      <c r="E146" s="95"/>
      <c r="F146" s="71" t="str">
        <f t="shared" si="14"/>
        <v>0405</v>
      </c>
      <c r="G146" s="90" t="s">
        <v>675</v>
      </c>
      <c r="H146" s="90" t="s">
        <v>594</v>
      </c>
      <c r="I146" s="91" t="s">
        <v>701</v>
      </c>
      <c r="J146" s="72" t="s">
        <v>535</v>
      </c>
      <c r="K146" s="71" t="s">
        <v>543</v>
      </c>
      <c r="L146" s="94">
        <v>698249.09</v>
      </c>
      <c r="M146" s="94">
        <v>345000</v>
      </c>
      <c r="N146" s="94">
        <v>345000</v>
      </c>
    </row>
    <row r="147" spans="2:14" ht="141.75" customHeight="1" x14ac:dyDescent="0.2">
      <c r="B147" s="87" t="s">
        <v>681</v>
      </c>
      <c r="C147" s="92" t="s">
        <v>682</v>
      </c>
      <c r="D147" s="95" t="s">
        <v>683</v>
      </c>
      <c r="E147" s="95"/>
      <c r="F147" s="71" t="str">
        <f t="shared" si="14"/>
        <v>0405</v>
      </c>
      <c r="G147" s="90" t="s">
        <v>675</v>
      </c>
      <c r="H147" s="90" t="s">
        <v>550</v>
      </c>
      <c r="I147" s="91" t="s">
        <v>701</v>
      </c>
      <c r="J147" s="72" t="s">
        <v>535</v>
      </c>
      <c r="K147" s="71" t="s">
        <v>543</v>
      </c>
      <c r="L147" s="94">
        <v>475618</v>
      </c>
      <c r="M147" s="94">
        <v>331022</v>
      </c>
      <c r="N147" s="94">
        <v>331022</v>
      </c>
    </row>
    <row r="148" spans="2:14" ht="141.75" customHeight="1" x14ac:dyDescent="0.2">
      <c r="B148" s="87" t="s">
        <v>681</v>
      </c>
      <c r="C148" s="92" t="s">
        <v>682</v>
      </c>
      <c r="D148" s="95" t="s">
        <v>683</v>
      </c>
      <c r="E148" s="95"/>
      <c r="F148" s="71" t="str">
        <f t="shared" si="14"/>
        <v>0405</v>
      </c>
      <c r="G148" s="90" t="s">
        <v>675</v>
      </c>
      <c r="H148" s="90" t="s">
        <v>613</v>
      </c>
      <c r="I148" s="91" t="s">
        <v>701</v>
      </c>
      <c r="J148" s="72" t="s">
        <v>535</v>
      </c>
      <c r="K148" s="71" t="s">
        <v>543</v>
      </c>
      <c r="L148" s="94">
        <v>0</v>
      </c>
      <c r="M148" s="94">
        <v>1000</v>
      </c>
      <c r="N148" s="94">
        <v>1000</v>
      </c>
    </row>
    <row r="149" spans="2:14" ht="141.75" customHeight="1" x14ac:dyDescent="0.2">
      <c r="B149" s="87" t="s">
        <v>681</v>
      </c>
      <c r="C149" s="92" t="s">
        <v>682</v>
      </c>
      <c r="D149" s="95" t="s">
        <v>683</v>
      </c>
      <c r="E149" s="95"/>
      <c r="F149" s="71" t="str">
        <f t="shared" si="14"/>
        <v>0405</v>
      </c>
      <c r="G149" s="90" t="s">
        <v>675</v>
      </c>
      <c r="H149" s="90" t="s">
        <v>537</v>
      </c>
      <c r="I149" s="91" t="s">
        <v>701</v>
      </c>
      <c r="J149" s="72" t="s">
        <v>535</v>
      </c>
      <c r="K149" s="71" t="s">
        <v>543</v>
      </c>
      <c r="L149" s="94">
        <v>9729</v>
      </c>
      <c r="M149" s="94">
        <v>7000</v>
      </c>
      <c r="N149" s="94">
        <v>7000</v>
      </c>
    </row>
    <row r="150" spans="2:14" ht="141.75" customHeight="1" x14ac:dyDescent="0.2">
      <c r="B150" s="87" t="s">
        <v>681</v>
      </c>
      <c r="C150" s="92" t="s">
        <v>682</v>
      </c>
      <c r="D150" s="95" t="s">
        <v>683</v>
      </c>
      <c r="E150" s="95"/>
      <c r="F150" s="71" t="str">
        <f t="shared" si="14"/>
        <v>0405</v>
      </c>
      <c r="G150" s="90" t="s">
        <v>675</v>
      </c>
      <c r="H150" s="90" t="s">
        <v>538</v>
      </c>
      <c r="I150" s="91" t="s">
        <v>701</v>
      </c>
      <c r="J150" s="72" t="s">
        <v>535</v>
      </c>
      <c r="K150" s="71" t="s">
        <v>543</v>
      </c>
      <c r="L150" s="94">
        <v>10000</v>
      </c>
      <c r="M150" s="94">
        <v>2000</v>
      </c>
      <c r="N150" s="94">
        <v>2000</v>
      </c>
    </row>
    <row r="151" spans="2:14" ht="141.75" customHeight="1" x14ac:dyDescent="0.2">
      <c r="B151" s="87" t="s">
        <v>681</v>
      </c>
      <c r="C151" s="92" t="s">
        <v>682</v>
      </c>
      <c r="D151" s="95" t="s">
        <v>683</v>
      </c>
      <c r="E151" s="95"/>
      <c r="F151" s="71" t="str">
        <f t="shared" si="14"/>
        <v>0405</v>
      </c>
      <c r="G151" s="90" t="s">
        <v>676</v>
      </c>
      <c r="H151" s="90" t="s">
        <v>582</v>
      </c>
      <c r="I151" s="91" t="s">
        <v>702</v>
      </c>
      <c r="J151" s="72" t="s">
        <v>535</v>
      </c>
      <c r="K151" s="71" t="s">
        <v>543</v>
      </c>
      <c r="L151" s="94">
        <v>1087420</v>
      </c>
      <c r="M151" s="94">
        <v>0</v>
      </c>
      <c r="N151" s="94">
        <v>0</v>
      </c>
    </row>
    <row r="152" spans="2:14" ht="141.75" customHeight="1" x14ac:dyDescent="0.2">
      <c r="B152" s="87" t="s">
        <v>681</v>
      </c>
      <c r="C152" s="92" t="s">
        <v>682</v>
      </c>
      <c r="D152" s="95" t="s">
        <v>683</v>
      </c>
      <c r="E152" s="95"/>
      <c r="F152" s="71" t="str">
        <f t="shared" si="14"/>
        <v>0405</v>
      </c>
      <c r="G152" s="90" t="s">
        <v>677</v>
      </c>
      <c r="H152" s="90" t="s">
        <v>582</v>
      </c>
      <c r="I152" s="91" t="s">
        <v>703</v>
      </c>
      <c r="J152" s="72" t="s">
        <v>535</v>
      </c>
      <c r="K152" s="71" t="s">
        <v>543</v>
      </c>
      <c r="L152" s="94">
        <v>1278000</v>
      </c>
      <c r="M152" s="94">
        <v>0</v>
      </c>
      <c r="N152" s="94">
        <v>0</v>
      </c>
    </row>
    <row r="153" spans="2:14" ht="141.75" customHeight="1" x14ac:dyDescent="0.2">
      <c r="B153" s="87" t="s">
        <v>681</v>
      </c>
      <c r="C153" s="92" t="s">
        <v>682</v>
      </c>
      <c r="D153" s="95" t="s">
        <v>683</v>
      </c>
      <c r="E153" s="95"/>
      <c r="F153" s="71" t="str">
        <f t="shared" si="14"/>
        <v>0405</v>
      </c>
      <c r="G153" s="90" t="s">
        <v>678</v>
      </c>
      <c r="H153" s="90" t="s">
        <v>582</v>
      </c>
      <c r="I153" s="91" t="s">
        <v>687</v>
      </c>
      <c r="J153" s="72" t="s">
        <v>535</v>
      </c>
      <c r="K153" s="71" t="s">
        <v>543</v>
      </c>
      <c r="L153" s="94">
        <v>10572739.300000001</v>
      </c>
      <c r="M153" s="94">
        <v>11080600</v>
      </c>
      <c r="N153" s="94">
        <v>11080500</v>
      </c>
    </row>
    <row r="154" spans="2:14" ht="141.75" customHeight="1" x14ac:dyDescent="0.2">
      <c r="B154" s="87" t="s">
        <v>681</v>
      </c>
      <c r="C154" s="92" t="s">
        <v>682</v>
      </c>
      <c r="D154" s="95" t="s">
        <v>683</v>
      </c>
      <c r="E154" s="95"/>
      <c r="F154" s="71" t="str">
        <f t="shared" si="14"/>
        <v>0405</v>
      </c>
      <c r="G154" s="90" t="s">
        <v>679</v>
      </c>
      <c r="H154" s="90" t="s">
        <v>582</v>
      </c>
      <c r="I154" s="91" t="s">
        <v>704</v>
      </c>
      <c r="J154" s="72" t="s">
        <v>535</v>
      </c>
      <c r="K154" s="71" t="s">
        <v>543</v>
      </c>
      <c r="L154" s="94">
        <v>11113719.23</v>
      </c>
      <c r="M154" s="94">
        <v>10666390</v>
      </c>
      <c r="N154" s="94">
        <v>10416500</v>
      </c>
    </row>
    <row r="155" spans="2:14" ht="141.75" customHeight="1" x14ac:dyDescent="0.2">
      <c r="B155" s="87" t="s">
        <v>681</v>
      </c>
      <c r="C155" s="92" t="s">
        <v>682</v>
      </c>
      <c r="D155" s="95" t="s">
        <v>683</v>
      </c>
      <c r="E155" s="95"/>
      <c r="F155" s="71" t="str">
        <f t="shared" si="14"/>
        <v>0405</v>
      </c>
      <c r="G155" s="90" t="s">
        <v>680</v>
      </c>
      <c r="H155" s="90" t="s">
        <v>582</v>
      </c>
      <c r="I155" s="91" t="s">
        <v>705</v>
      </c>
      <c r="J155" s="72" t="s">
        <v>535</v>
      </c>
      <c r="K155" s="71" t="s">
        <v>543</v>
      </c>
      <c r="L155" s="94">
        <v>5967530.6699999999</v>
      </c>
      <c r="M155" s="94">
        <v>6371044</v>
      </c>
      <c r="N155" s="94">
        <v>5863538</v>
      </c>
    </row>
    <row r="156" spans="2:14" ht="141.75" customHeight="1" x14ac:dyDescent="0.2">
      <c r="B156" s="87" t="s">
        <v>706</v>
      </c>
      <c r="C156" s="92" t="s">
        <v>707</v>
      </c>
      <c r="D156" s="95" t="s">
        <v>708</v>
      </c>
      <c r="E156" s="95"/>
      <c r="F156" s="71" t="str">
        <f t="shared" ref="F156:F164" si="15">"0106"</f>
        <v>0106</v>
      </c>
      <c r="G156" s="90" t="s">
        <v>709</v>
      </c>
      <c r="H156" s="90">
        <v>121</v>
      </c>
      <c r="I156" s="91" t="s">
        <v>717</v>
      </c>
      <c r="J156" s="72" t="s">
        <v>535</v>
      </c>
      <c r="K156" s="71" t="s">
        <v>536</v>
      </c>
      <c r="L156" s="94">
        <v>906100</v>
      </c>
      <c r="M156" s="94">
        <v>906100</v>
      </c>
      <c r="N156" s="94">
        <v>833600</v>
      </c>
    </row>
    <row r="157" spans="2:14" ht="141.75" customHeight="1" x14ac:dyDescent="0.2">
      <c r="B157" s="87" t="s">
        <v>681</v>
      </c>
      <c r="C157" s="92">
        <v>500</v>
      </c>
      <c r="D157" s="95" t="s">
        <v>708</v>
      </c>
      <c r="E157" s="95"/>
      <c r="F157" s="71" t="str">
        <f t="shared" si="15"/>
        <v>0106</v>
      </c>
      <c r="G157" s="90" t="s">
        <v>709</v>
      </c>
      <c r="H157" s="90">
        <v>122</v>
      </c>
      <c r="I157" s="91" t="s">
        <v>717</v>
      </c>
      <c r="J157" s="72" t="s">
        <v>535</v>
      </c>
      <c r="K157" s="71" t="s">
        <v>536</v>
      </c>
      <c r="L157" s="94">
        <v>0</v>
      </c>
      <c r="M157" s="94">
        <v>0</v>
      </c>
      <c r="N157" s="94">
        <v>0</v>
      </c>
    </row>
    <row r="158" spans="2:14" ht="141.75" customHeight="1" x14ac:dyDescent="0.2">
      <c r="B158" s="87" t="s">
        <v>711</v>
      </c>
      <c r="C158" s="92" t="s">
        <v>707</v>
      </c>
      <c r="D158" s="95" t="s">
        <v>708</v>
      </c>
      <c r="E158" s="95"/>
      <c r="F158" s="71" t="str">
        <f t="shared" si="15"/>
        <v>0106</v>
      </c>
      <c r="G158" s="90" t="s">
        <v>709</v>
      </c>
      <c r="H158" s="90" t="s">
        <v>594</v>
      </c>
      <c r="I158" s="91" t="s">
        <v>717</v>
      </c>
      <c r="J158" s="72" t="s">
        <v>535</v>
      </c>
      <c r="K158" s="71" t="s">
        <v>536</v>
      </c>
      <c r="L158" s="94">
        <v>273600</v>
      </c>
      <c r="M158" s="94">
        <v>273600</v>
      </c>
      <c r="N158" s="94">
        <v>251700</v>
      </c>
    </row>
    <row r="159" spans="2:14" ht="141.75" customHeight="1" x14ac:dyDescent="0.2">
      <c r="B159" s="87" t="s">
        <v>712</v>
      </c>
      <c r="C159" s="92">
        <v>500</v>
      </c>
      <c r="D159" s="95" t="s">
        <v>708</v>
      </c>
      <c r="E159" s="95"/>
      <c r="F159" s="71" t="str">
        <f t="shared" si="15"/>
        <v>0106</v>
      </c>
      <c r="G159" s="90" t="s">
        <v>709</v>
      </c>
      <c r="H159" s="90" t="s">
        <v>550</v>
      </c>
      <c r="I159" s="91" t="s">
        <v>717</v>
      </c>
      <c r="J159" s="72" t="s">
        <v>535</v>
      </c>
      <c r="K159" s="71" t="s">
        <v>536</v>
      </c>
      <c r="L159" s="94">
        <v>48174</v>
      </c>
      <c r="M159" s="94">
        <v>48974</v>
      </c>
      <c r="N159" s="94">
        <v>44574</v>
      </c>
    </row>
    <row r="160" spans="2:14" ht="141.75" customHeight="1" x14ac:dyDescent="0.2">
      <c r="B160" s="87" t="s">
        <v>531</v>
      </c>
      <c r="C160" s="92" t="s">
        <v>707</v>
      </c>
      <c r="D160" s="95" t="s">
        <v>708</v>
      </c>
      <c r="E160" s="95"/>
      <c r="F160" s="71" t="str">
        <f t="shared" si="15"/>
        <v>0106</v>
      </c>
      <c r="G160" s="90" t="s">
        <v>709</v>
      </c>
      <c r="H160" s="90" t="s">
        <v>537</v>
      </c>
      <c r="I160" s="91" t="s">
        <v>717</v>
      </c>
      <c r="J160" s="72" t="s">
        <v>535</v>
      </c>
      <c r="K160" s="71" t="s">
        <v>536</v>
      </c>
      <c r="L160" s="94">
        <v>800</v>
      </c>
      <c r="M160" s="94">
        <v>1226</v>
      </c>
      <c r="N160" s="94">
        <v>1226</v>
      </c>
    </row>
    <row r="161" spans="2:14" ht="141.75" customHeight="1" x14ac:dyDescent="0.2">
      <c r="B161" s="87" t="s">
        <v>713</v>
      </c>
      <c r="C161" s="92">
        <v>500</v>
      </c>
      <c r="D161" s="95" t="s">
        <v>708</v>
      </c>
      <c r="E161" s="95"/>
      <c r="F161" s="71" t="str">
        <f t="shared" si="15"/>
        <v>0106</v>
      </c>
      <c r="G161" s="90" t="s">
        <v>709</v>
      </c>
      <c r="H161" s="90" t="s">
        <v>538</v>
      </c>
      <c r="I161" s="91" t="s">
        <v>717</v>
      </c>
      <c r="J161" s="72" t="s">
        <v>535</v>
      </c>
      <c r="K161" s="71" t="s">
        <v>536</v>
      </c>
      <c r="L161" s="94">
        <v>6226</v>
      </c>
      <c r="M161" s="94">
        <v>5000</v>
      </c>
      <c r="N161" s="94">
        <v>5000</v>
      </c>
    </row>
    <row r="162" spans="2:14" ht="141.75" customHeight="1" x14ac:dyDescent="0.2">
      <c r="B162" s="87" t="s">
        <v>714</v>
      </c>
      <c r="C162" s="92" t="s">
        <v>707</v>
      </c>
      <c r="D162" s="95" t="s">
        <v>708</v>
      </c>
      <c r="E162" s="95"/>
      <c r="F162" s="71" t="str">
        <f t="shared" si="15"/>
        <v>0106</v>
      </c>
      <c r="G162" s="90" t="s">
        <v>710</v>
      </c>
      <c r="H162" s="90">
        <v>121</v>
      </c>
      <c r="I162" s="91" t="s">
        <v>718</v>
      </c>
      <c r="J162" s="72" t="s">
        <v>535</v>
      </c>
      <c r="K162" s="71" t="s">
        <v>719</v>
      </c>
      <c r="L162" s="94">
        <v>173580</v>
      </c>
      <c r="M162" s="94">
        <v>0</v>
      </c>
      <c r="N162" s="94">
        <v>0</v>
      </c>
    </row>
    <row r="163" spans="2:14" ht="141.75" customHeight="1" x14ac:dyDescent="0.2">
      <c r="B163" s="87" t="s">
        <v>715</v>
      </c>
      <c r="C163" s="92">
        <v>500</v>
      </c>
      <c r="D163" s="95" t="s">
        <v>708</v>
      </c>
      <c r="E163" s="95"/>
      <c r="F163" s="71" t="str">
        <f t="shared" si="15"/>
        <v>0106</v>
      </c>
      <c r="G163" s="90" t="s">
        <v>710</v>
      </c>
      <c r="H163" s="90" t="s">
        <v>594</v>
      </c>
      <c r="I163" s="91" t="s">
        <v>718</v>
      </c>
      <c r="J163" s="72" t="s">
        <v>535</v>
      </c>
      <c r="K163" s="71" t="s">
        <v>719</v>
      </c>
      <c r="L163" s="94">
        <v>52420</v>
      </c>
      <c r="M163" s="94">
        <v>0</v>
      </c>
      <c r="N163" s="94">
        <v>0</v>
      </c>
    </row>
    <row r="164" spans="2:14" ht="141.75" customHeight="1" x14ac:dyDescent="0.2">
      <c r="B164" s="87" t="s">
        <v>716</v>
      </c>
      <c r="C164" s="92">
        <v>500</v>
      </c>
      <c r="D164" s="95" t="s">
        <v>708</v>
      </c>
      <c r="E164" s="95"/>
      <c r="F164" s="71" t="str">
        <f t="shared" si="15"/>
        <v>0106</v>
      </c>
      <c r="G164" s="90" t="s">
        <v>710</v>
      </c>
      <c r="H164" s="90" t="s">
        <v>550</v>
      </c>
      <c r="I164" s="91" t="s">
        <v>718</v>
      </c>
      <c r="J164" s="72" t="s">
        <v>535</v>
      </c>
      <c r="K164" s="71" t="s">
        <v>719</v>
      </c>
      <c r="L164" s="94">
        <v>14000</v>
      </c>
      <c r="M164" s="94">
        <v>0</v>
      </c>
      <c r="N164" s="94">
        <v>0</v>
      </c>
    </row>
    <row r="165" spans="2:14" ht="141.75" customHeight="1" x14ac:dyDescent="0.2">
      <c r="B165" s="87" t="s">
        <v>720</v>
      </c>
      <c r="C165" s="92" t="s">
        <v>721</v>
      </c>
      <c r="D165" s="95" t="s">
        <v>722</v>
      </c>
      <c r="E165" s="95"/>
      <c r="F165" s="71" t="str">
        <f>"0103"</f>
        <v>0103</v>
      </c>
      <c r="G165" s="90" t="s">
        <v>723</v>
      </c>
      <c r="H165" s="90">
        <v>121</v>
      </c>
      <c r="I165" s="91" t="s">
        <v>717</v>
      </c>
      <c r="J165" s="72" t="s">
        <v>535</v>
      </c>
      <c r="K165" s="71" t="s">
        <v>536</v>
      </c>
      <c r="L165" s="94">
        <v>491027.81</v>
      </c>
      <c r="M165" s="94">
        <v>489227.81</v>
      </c>
      <c r="N165" s="94">
        <v>489227.81</v>
      </c>
    </row>
    <row r="166" spans="2:14" ht="141.75" customHeight="1" x14ac:dyDescent="0.2">
      <c r="B166" s="87" t="s">
        <v>720</v>
      </c>
      <c r="C166" s="92" t="s">
        <v>721</v>
      </c>
      <c r="D166" s="95" t="s">
        <v>722</v>
      </c>
      <c r="E166" s="95"/>
      <c r="F166" s="71" t="str">
        <f t="shared" ref="F166:F173" si="16">"0103"</f>
        <v>0103</v>
      </c>
      <c r="G166" s="90" t="s">
        <v>723</v>
      </c>
      <c r="H166" s="90" t="s">
        <v>594</v>
      </c>
      <c r="I166" s="91" t="s">
        <v>717</v>
      </c>
      <c r="J166" s="72" t="s">
        <v>535</v>
      </c>
      <c r="K166" s="71" t="s">
        <v>536</v>
      </c>
      <c r="L166" s="94">
        <v>148316.19</v>
      </c>
      <c r="M166" s="94">
        <v>147772.19</v>
      </c>
      <c r="N166" s="94">
        <v>147772.19</v>
      </c>
    </row>
    <row r="167" spans="2:14" ht="141.75" customHeight="1" x14ac:dyDescent="0.2">
      <c r="B167" s="87" t="s">
        <v>720</v>
      </c>
      <c r="C167" s="92" t="s">
        <v>721</v>
      </c>
      <c r="D167" s="95" t="s">
        <v>722</v>
      </c>
      <c r="E167" s="95"/>
      <c r="F167" s="71" t="str">
        <f t="shared" si="16"/>
        <v>0103</v>
      </c>
      <c r="G167" s="90" t="s">
        <v>723</v>
      </c>
      <c r="H167" s="90" t="s">
        <v>550</v>
      </c>
      <c r="I167" s="91" t="s">
        <v>717</v>
      </c>
      <c r="J167" s="72" t="s">
        <v>535</v>
      </c>
      <c r="K167" s="71" t="s">
        <v>536</v>
      </c>
      <c r="L167" s="94">
        <v>248100</v>
      </c>
      <c r="M167" s="94">
        <v>98100</v>
      </c>
      <c r="N167" s="94">
        <v>39100</v>
      </c>
    </row>
    <row r="168" spans="2:14" ht="141.75" customHeight="1" x14ac:dyDescent="0.2">
      <c r="B168" s="87" t="s">
        <v>720</v>
      </c>
      <c r="C168" s="92" t="s">
        <v>721</v>
      </c>
      <c r="D168" s="95" t="s">
        <v>722</v>
      </c>
      <c r="E168" s="95"/>
      <c r="F168" s="71" t="str">
        <f t="shared" si="16"/>
        <v>0103</v>
      </c>
      <c r="G168" s="90" t="s">
        <v>723</v>
      </c>
      <c r="H168" s="90" t="s">
        <v>613</v>
      </c>
      <c r="I168" s="91" t="s">
        <v>717</v>
      </c>
      <c r="J168" s="72" t="s">
        <v>535</v>
      </c>
      <c r="K168" s="71" t="s">
        <v>536</v>
      </c>
      <c r="L168" s="94">
        <v>400</v>
      </c>
      <c r="M168" s="94">
        <v>400</v>
      </c>
      <c r="N168" s="94">
        <v>400</v>
      </c>
    </row>
    <row r="169" spans="2:14" ht="141.75" customHeight="1" x14ac:dyDescent="0.2">
      <c r="B169" s="87" t="s">
        <v>720</v>
      </c>
      <c r="C169" s="92" t="s">
        <v>721</v>
      </c>
      <c r="D169" s="95" t="s">
        <v>722</v>
      </c>
      <c r="E169" s="95"/>
      <c r="F169" s="71" t="str">
        <f t="shared" si="16"/>
        <v>0103</v>
      </c>
      <c r="G169" s="90" t="s">
        <v>723</v>
      </c>
      <c r="H169" s="90" t="s">
        <v>537</v>
      </c>
      <c r="I169" s="91" t="s">
        <v>717</v>
      </c>
      <c r="J169" s="72" t="s">
        <v>535</v>
      </c>
      <c r="K169" s="71" t="s">
        <v>536</v>
      </c>
      <c r="L169" s="94">
        <v>0</v>
      </c>
      <c r="M169" s="94">
        <v>1800</v>
      </c>
      <c r="N169" s="94">
        <v>1800</v>
      </c>
    </row>
    <row r="170" spans="2:14" ht="141.75" customHeight="1" x14ac:dyDescent="0.2">
      <c r="B170" s="87" t="s">
        <v>720</v>
      </c>
      <c r="C170" s="92" t="s">
        <v>721</v>
      </c>
      <c r="D170" s="95" t="s">
        <v>722</v>
      </c>
      <c r="E170" s="95"/>
      <c r="F170" s="71" t="str">
        <f t="shared" si="16"/>
        <v>0103</v>
      </c>
      <c r="G170" s="90" t="s">
        <v>723</v>
      </c>
      <c r="H170" s="90" t="s">
        <v>538</v>
      </c>
      <c r="I170" s="91" t="s">
        <v>717</v>
      </c>
      <c r="J170" s="72" t="s">
        <v>535</v>
      </c>
      <c r="K170" s="71" t="s">
        <v>536</v>
      </c>
      <c r="L170" s="94">
        <v>1800</v>
      </c>
      <c r="M170" s="94">
        <v>0</v>
      </c>
      <c r="N170" s="94">
        <v>0</v>
      </c>
    </row>
    <row r="171" spans="2:14" ht="141.75" customHeight="1" x14ac:dyDescent="0.2">
      <c r="B171" s="87" t="s">
        <v>720</v>
      </c>
      <c r="C171" s="92" t="s">
        <v>721</v>
      </c>
      <c r="D171" s="95" t="s">
        <v>722</v>
      </c>
      <c r="E171" s="95"/>
      <c r="F171" s="71" t="str">
        <f t="shared" si="16"/>
        <v>0103</v>
      </c>
      <c r="G171" s="90" t="s">
        <v>724</v>
      </c>
      <c r="H171" s="90">
        <v>121</v>
      </c>
      <c r="I171" s="91" t="s">
        <v>726</v>
      </c>
      <c r="J171" s="72" t="s">
        <v>535</v>
      </c>
      <c r="K171" s="71" t="s">
        <v>536</v>
      </c>
      <c r="L171" s="94">
        <v>755364.76</v>
      </c>
      <c r="M171" s="94">
        <v>753072.19</v>
      </c>
      <c r="N171" s="94">
        <v>753072.19</v>
      </c>
    </row>
    <row r="172" spans="2:14" ht="141.75" customHeight="1" x14ac:dyDescent="0.2">
      <c r="B172" s="87" t="s">
        <v>720</v>
      </c>
      <c r="C172" s="92" t="s">
        <v>721</v>
      </c>
      <c r="D172" s="95" t="s">
        <v>722</v>
      </c>
      <c r="E172" s="95"/>
      <c r="F172" s="71" t="str">
        <f t="shared" si="16"/>
        <v>0103</v>
      </c>
      <c r="G172" s="90" t="s">
        <v>724</v>
      </c>
      <c r="H172" s="90" t="s">
        <v>725</v>
      </c>
      <c r="I172" s="91" t="s">
        <v>726</v>
      </c>
      <c r="J172" s="72" t="s">
        <v>535</v>
      </c>
      <c r="K172" s="71" t="s">
        <v>536</v>
      </c>
      <c r="L172" s="94">
        <v>7026.3</v>
      </c>
      <c r="M172" s="94">
        <v>0</v>
      </c>
      <c r="N172" s="94">
        <v>0</v>
      </c>
    </row>
    <row r="173" spans="2:14" ht="141.75" customHeight="1" x14ac:dyDescent="0.2">
      <c r="B173" s="87" t="s">
        <v>720</v>
      </c>
      <c r="C173" s="92" t="s">
        <v>721</v>
      </c>
      <c r="D173" s="95" t="s">
        <v>722</v>
      </c>
      <c r="E173" s="95"/>
      <c r="F173" s="71" t="str">
        <f t="shared" si="16"/>
        <v>0103</v>
      </c>
      <c r="G173" s="90" t="s">
        <v>724</v>
      </c>
      <c r="H173" s="90" t="s">
        <v>594</v>
      </c>
      <c r="I173" s="91" t="s">
        <v>726</v>
      </c>
      <c r="J173" s="72" t="s">
        <v>535</v>
      </c>
      <c r="K173" s="71" t="s">
        <v>536</v>
      </c>
      <c r="L173" s="94">
        <v>228109.6</v>
      </c>
      <c r="M173" s="94">
        <v>227427.81</v>
      </c>
      <c r="N173" s="94">
        <v>227427.81</v>
      </c>
    </row>
    <row r="174" spans="2:14" ht="141.75" customHeight="1" x14ac:dyDescent="0.2">
      <c r="B174" s="87" t="s">
        <v>711</v>
      </c>
      <c r="C174" s="92" t="s">
        <v>727</v>
      </c>
      <c r="D174" s="95" t="s">
        <v>728</v>
      </c>
      <c r="E174" s="95"/>
      <c r="F174" s="71" t="str">
        <f>"0701"</f>
        <v>0701</v>
      </c>
      <c r="G174" s="90" t="s">
        <v>729</v>
      </c>
      <c r="H174" s="90" t="s">
        <v>546</v>
      </c>
      <c r="I174" s="91" t="s">
        <v>738</v>
      </c>
      <c r="J174" s="72" t="s">
        <v>535</v>
      </c>
      <c r="K174" s="71" t="s">
        <v>536</v>
      </c>
      <c r="L174" s="94">
        <v>62999561.090000004</v>
      </c>
      <c r="M174" s="94">
        <v>54509000</v>
      </c>
      <c r="N174" s="94">
        <v>50148300</v>
      </c>
    </row>
    <row r="175" spans="2:14" ht="141.75" customHeight="1" x14ac:dyDescent="0.2">
      <c r="B175" s="87" t="s">
        <v>711</v>
      </c>
      <c r="C175" s="92" t="s">
        <v>727</v>
      </c>
      <c r="D175" s="95" t="s">
        <v>728</v>
      </c>
      <c r="E175" s="95"/>
      <c r="F175" s="71" t="str">
        <f t="shared" ref="F175:F182" si="17">"0701"</f>
        <v>0701</v>
      </c>
      <c r="G175" s="90" t="s">
        <v>730</v>
      </c>
      <c r="H175" s="90" t="s">
        <v>546</v>
      </c>
      <c r="I175" s="91" t="s">
        <v>739</v>
      </c>
      <c r="J175" s="72" t="s">
        <v>535</v>
      </c>
      <c r="K175" s="71" t="s">
        <v>543</v>
      </c>
      <c r="L175" s="94">
        <v>134570100</v>
      </c>
      <c r="M175" s="94">
        <v>67716400</v>
      </c>
      <c r="N175" s="94">
        <v>67716400</v>
      </c>
    </row>
    <row r="176" spans="2:14" ht="141.75" customHeight="1" x14ac:dyDescent="0.2">
      <c r="B176" s="87" t="s">
        <v>711</v>
      </c>
      <c r="C176" s="92" t="s">
        <v>727</v>
      </c>
      <c r="D176" s="95" t="s">
        <v>728</v>
      </c>
      <c r="E176" s="95"/>
      <c r="F176" s="71" t="str">
        <f t="shared" si="17"/>
        <v>0701</v>
      </c>
      <c r="G176" s="90" t="s">
        <v>731</v>
      </c>
      <c r="H176" s="90" t="s">
        <v>737</v>
      </c>
      <c r="I176" s="91" t="s">
        <v>740</v>
      </c>
      <c r="J176" s="72" t="s">
        <v>535</v>
      </c>
      <c r="K176" s="71" t="s">
        <v>536</v>
      </c>
      <c r="L176" s="94">
        <v>591000</v>
      </c>
      <c r="M176" s="94">
        <v>180000</v>
      </c>
      <c r="N176" s="94">
        <v>165600</v>
      </c>
    </row>
    <row r="177" spans="2:14" ht="141.75" customHeight="1" x14ac:dyDescent="0.2">
      <c r="B177" s="87" t="s">
        <v>711</v>
      </c>
      <c r="C177" s="92" t="s">
        <v>727</v>
      </c>
      <c r="D177" s="95" t="s">
        <v>728</v>
      </c>
      <c r="E177" s="95"/>
      <c r="F177" s="71" t="str">
        <f t="shared" si="17"/>
        <v>0701</v>
      </c>
      <c r="G177" s="90" t="s">
        <v>732</v>
      </c>
      <c r="H177" s="90" t="s">
        <v>737</v>
      </c>
      <c r="I177" s="91" t="s">
        <v>741</v>
      </c>
      <c r="J177" s="72" t="s">
        <v>535</v>
      </c>
      <c r="K177" s="71" t="s">
        <v>536</v>
      </c>
      <c r="L177" s="94">
        <v>552904</v>
      </c>
      <c r="M177" s="94">
        <v>62500</v>
      </c>
      <c r="N177" s="94">
        <v>57500</v>
      </c>
    </row>
    <row r="178" spans="2:14" ht="141.75" customHeight="1" x14ac:dyDescent="0.2">
      <c r="B178" s="87" t="s">
        <v>711</v>
      </c>
      <c r="C178" s="92" t="s">
        <v>727</v>
      </c>
      <c r="D178" s="95" t="s">
        <v>728</v>
      </c>
      <c r="E178" s="95"/>
      <c r="F178" s="71" t="str">
        <f t="shared" si="17"/>
        <v>0701</v>
      </c>
      <c r="G178" s="90" t="s">
        <v>733</v>
      </c>
      <c r="H178" s="90" t="s">
        <v>737</v>
      </c>
      <c r="I178" s="91" t="s">
        <v>742</v>
      </c>
      <c r="J178" s="72" t="s">
        <v>535</v>
      </c>
      <c r="K178" s="71" t="s">
        <v>536</v>
      </c>
      <c r="L178" s="94">
        <v>532162</v>
      </c>
      <c r="M178" s="94">
        <v>354000</v>
      </c>
      <c r="N178" s="94">
        <v>325700</v>
      </c>
    </row>
    <row r="179" spans="2:14" ht="141.75" customHeight="1" x14ac:dyDescent="0.2">
      <c r="B179" s="87" t="s">
        <v>711</v>
      </c>
      <c r="C179" s="92" t="s">
        <v>727</v>
      </c>
      <c r="D179" s="95" t="s">
        <v>728</v>
      </c>
      <c r="E179" s="95"/>
      <c r="F179" s="71" t="str">
        <f t="shared" si="17"/>
        <v>0701</v>
      </c>
      <c r="G179" s="90" t="s">
        <v>734</v>
      </c>
      <c r="H179" s="90" t="s">
        <v>737</v>
      </c>
      <c r="I179" s="91" t="s">
        <v>743</v>
      </c>
      <c r="J179" s="72" t="s">
        <v>535</v>
      </c>
      <c r="K179" s="71" t="s">
        <v>536</v>
      </c>
      <c r="L179" s="94">
        <v>828000</v>
      </c>
      <c r="M179" s="94">
        <v>828000</v>
      </c>
      <c r="N179" s="94">
        <v>761800</v>
      </c>
    </row>
    <row r="180" spans="2:14" ht="141.75" customHeight="1" x14ac:dyDescent="0.2">
      <c r="B180" s="87" t="s">
        <v>711</v>
      </c>
      <c r="C180" s="92" t="s">
        <v>727</v>
      </c>
      <c r="D180" s="95" t="s">
        <v>728</v>
      </c>
      <c r="E180" s="95"/>
      <c r="F180" s="71" t="str">
        <f t="shared" si="17"/>
        <v>0701</v>
      </c>
      <c r="G180" s="90" t="s">
        <v>735</v>
      </c>
      <c r="H180" s="90" t="s">
        <v>546</v>
      </c>
      <c r="I180" s="91" t="s">
        <v>744</v>
      </c>
      <c r="J180" s="72" t="s">
        <v>535</v>
      </c>
      <c r="K180" s="71" t="s">
        <v>536</v>
      </c>
      <c r="L180" s="94">
        <v>8422500</v>
      </c>
      <c r="M180" s="94">
        <v>8595200</v>
      </c>
      <c r="N180" s="94">
        <v>8595200</v>
      </c>
    </row>
    <row r="181" spans="2:14" ht="141.75" customHeight="1" x14ac:dyDescent="0.2">
      <c r="B181" s="87" t="s">
        <v>711</v>
      </c>
      <c r="C181" s="92" t="s">
        <v>727</v>
      </c>
      <c r="D181" s="95" t="s">
        <v>728</v>
      </c>
      <c r="E181" s="95"/>
      <c r="F181" s="71" t="str">
        <f t="shared" si="17"/>
        <v>0701</v>
      </c>
      <c r="G181" s="90" t="s">
        <v>736</v>
      </c>
      <c r="H181" s="90" t="s">
        <v>546</v>
      </c>
      <c r="I181" s="91" t="s">
        <v>745</v>
      </c>
      <c r="J181" s="72" t="s">
        <v>535</v>
      </c>
      <c r="K181" s="71" t="s">
        <v>543</v>
      </c>
      <c r="L181" s="94">
        <v>28558600</v>
      </c>
      <c r="M181" s="94">
        <v>23560200</v>
      </c>
      <c r="N181" s="94">
        <v>23560200</v>
      </c>
    </row>
    <row r="182" spans="2:14" ht="141.75" customHeight="1" x14ac:dyDescent="0.2">
      <c r="B182" s="87" t="s">
        <v>711</v>
      </c>
      <c r="C182" s="92" t="s">
        <v>727</v>
      </c>
      <c r="D182" s="95" t="s">
        <v>728</v>
      </c>
      <c r="E182" s="95"/>
      <c r="F182" s="71" t="str">
        <f t="shared" si="17"/>
        <v>0701</v>
      </c>
      <c r="G182" s="90" t="s">
        <v>646</v>
      </c>
      <c r="H182" s="90" t="s">
        <v>737</v>
      </c>
      <c r="I182" s="91" t="s">
        <v>654</v>
      </c>
      <c r="J182" s="72" t="s">
        <v>535</v>
      </c>
      <c r="K182" s="71" t="s">
        <v>543</v>
      </c>
      <c r="L182" s="94">
        <v>57000</v>
      </c>
      <c r="M182" s="94">
        <v>0</v>
      </c>
      <c r="N182" s="94">
        <v>0</v>
      </c>
    </row>
    <row r="183" spans="2:14" ht="141.75" customHeight="1" x14ac:dyDescent="0.2">
      <c r="B183" s="87" t="s">
        <v>711</v>
      </c>
      <c r="C183" s="92" t="s">
        <v>727</v>
      </c>
      <c r="D183" s="95" t="s">
        <v>728</v>
      </c>
      <c r="E183" s="95"/>
      <c r="F183" s="71" t="str">
        <f>"0702"</f>
        <v>0702</v>
      </c>
      <c r="G183" s="90" t="s">
        <v>735</v>
      </c>
      <c r="H183" s="90" t="s">
        <v>546</v>
      </c>
      <c r="I183" s="91" t="s">
        <v>744</v>
      </c>
      <c r="J183" s="72" t="s">
        <v>535</v>
      </c>
      <c r="K183" s="71" t="s">
        <v>536</v>
      </c>
      <c r="L183" s="94">
        <v>63196883.340000004</v>
      </c>
      <c r="M183" s="94">
        <v>48153200</v>
      </c>
      <c r="N183" s="94">
        <v>43613300</v>
      </c>
    </row>
    <row r="184" spans="2:14" ht="141.75" customHeight="1" x14ac:dyDescent="0.2">
      <c r="B184" s="87" t="s">
        <v>711</v>
      </c>
      <c r="C184" s="92" t="s">
        <v>727</v>
      </c>
      <c r="D184" s="95" t="s">
        <v>728</v>
      </c>
      <c r="E184" s="95"/>
      <c r="F184" s="71" t="str">
        <f t="shared" ref="F184:F199" si="18">"0702"</f>
        <v>0702</v>
      </c>
      <c r="G184" s="90" t="s">
        <v>735</v>
      </c>
      <c r="H184" s="90" t="s">
        <v>754</v>
      </c>
      <c r="I184" s="91" t="s">
        <v>744</v>
      </c>
      <c r="J184" s="72" t="s">
        <v>535</v>
      </c>
      <c r="K184" s="71" t="s">
        <v>536</v>
      </c>
      <c r="L184" s="94">
        <v>4386742</v>
      </c>
      <c r="M184" s="94">
        <v>3547600</v>
      </c>
      <c r="N184" s="94">
        <v>3263800</v>
      </c>
    </row>
    <row r="185" spans="2:14" ht="141.75" customHeight="1" x14ac:dyDescent="0.2">
      <c r="B185" s="87" t="s">
        <v>711</v>
      </c>
      <c r="C185" s="92" t="s">
        <v>727</v>
      </c>
      <c r="D185" s="95" t="s">
        <v>728</v>
      </c>
      <c r="E185" s="95"/>
      <c r="F185" s="71" t="str">
        <f t="shared" si="18"/>
        <v>0702</v>
      </c>
      <c r="G185" s="90" t="s">
        <v>736</v>
      </c>
      <c r="H185" s="90" t="s">
        <v>546</v>
      </c>
      <c r="I185" s="91" t="s">
        <v>745</v>
      </c>
      <c r="J185" s="72" t="s">
        <v>535</v>
      </c>
      <c r="K185" s="71" t="s">
        <v>543</v>
      </c>
      <c r="L185" s="94">
        <v>212710600</v>
      </c>
      <c r="M185" s="94">
        <v>111224100</v>
      </c>
      <c r="N185" s="94">
        <v>111224100</v>
      </c>
    </row>
    <row r="186" spans="2:14" ht="141.75" customHeight="1" x14ac:dyDescent="0.2">
      <c r="B186" s="87" t="s">
        <v>711</v>
      </c>
      <c r="C186" s="92" t="s">
        <v>727</v>
      </c>
      <c r="D186" s="95" t="s">
        <v>728</v>
      </c>
      <c r="E186" s="95"/>
      <c r="F186" s="71" t="str">
        <f t="shared" si="18"/>
        <v>0702</v>
      </c>
      <c r="G186" s="90" t="s">
        <v>736</v>
      </c>
      <c r="H186" s="90" t="s">
        <v>754</v>
      </c>
      <c r="I186" s="91" t="s">
        <v>745</v>
      </c>
      <c r="J186" s="72" t="s">
        <v>535</v>
      </c>
      <c r="K186" s="71" t="s">
        <v>543</v>
      </c>
      <c r="L186" s="94">
        <v>26904600</v>
      </c>
      <c r="M186" s="94">
        <v>15835800</v>
      </c>
      <c r="N186" s="94">
        <v>15835800</v>
      </c>
    </row>
    <row r="187" spans="2:14" ht="141.75" customHeight="1" x14ac:dyDescent="0.2">
      <c r="B187" s="87" t="s">
        <v>711</v>
      </c>
      <c r="C187" s="92" t="s">
        <v>727</v>
      </c>
      <c r="D187" s="95" t="s">
        <v>728</v>
      </c>
      <c r="E187" s="95"/>
      <c r="F187" s="71" t="str">
        <f t="shared" si="18"/>
        <v>0702</v>
      </c>
      <c r="G187" s="90" t="s">
        <v>746</v>
      </c>
      <c r="H187" s="90" t="s">
        <v>737</v>
      </c>
      <c r="I187" s="91" t="s">
        <v>756</v>
      </c>
      <c r="J187" s="72" t="s">
        <v>535</v>
      </c>
      <c r="K187" s="71" t="s">
        <v>536</v>
      </c>
      <c r="L187" s="94">
        <v>1100000</v>
      </c>
      <c r="M187" s="94">
        <v>200000</v>
      </c>
      <c r="N187" s="94">
        <v>200000</v>
      </c>
    </row>
    <row r="188" spans="2:14" ht="141.75" customHeight="1" x14ac:dyDescent="0.2">
      <c r="B188" s="87" t="s">
        <v>711</v>
      </c>
      <c r="C188" s="92" t="s">
        <v>727</v>
      </c>
      <c r="D188" s="95" t="s">
        <v>728</v>
      </c>
      <c r="E188" s="95"/>
      <c r="F188" s="71" t="str">
        <f t="shared" si="18"/>
        <v>0702</v>
      </c>
      <c r="G188" s="90" t="s">
        <v>747</v>
      </c>
      <c r="H188" s="90" t="s">
        <v>737</v>
      </c>
      <c r="I188" s="91" t="s">
        <v>757</v>
      </c>
      <c r="J188" s="72" t="s">
        <v>535</v>
      </c>
      <c r="K188" s="71" t="s">
        <v>536</v>
      </c>
      <c r="L188" s="94">
        <v>1128615</v>
      </c>
      <c r="M188" s="94">
        <v>83400</v>
      </c>
      <c r="N188" s="94">
        <v>76700</v>
      </c>
    </row>
    <row r="189" spans="2:14" ht="141.75" customHeight="1" x14ac:dyDescent="0.2">
      <c r="B189" s="87" t="s">
        <v>711</v>
      </c>
      <c r="C189" s="92" t="s">
        <v>727</v>
      </c>
      <c r="D189" s="95" t="s">
        <v>728</v>
      </c>
      <c r="E189" s="95"/>
      <c r="F189" s="71" t="str">
        <f t="shared" si="18"/>
        <v>0702</v>
      </c>
      <c r="G189" s="90" t="s">
        <v>747</v>
      </c>
      <c r="H189" s="90" t="s">
        <v>755</v>
      </c>
      <c r="I189" s="91" t="s">
        <v>757</v>
      </c>
      <c r="J189" s="72" t="s">
        <v>535</v>
      </c>
      <c r="K189" s="71" t="s">
        <v>536</v>
      </c>
      <c r="L189" s="94">
        <v>26902</v>
      </c>
      <c r="M189" s="94">
        <v>3500</v>
      </c>
      <c r="N189" s="94">
        <v>3200</v>
      </c>
    </row>
    <row r="190" spans="2:14" ht="141.75" customHeight="1" x14ac:dyDescent="0.2">
      <c r="B190" s="87" t="s">
        <v>711</v>
      </c>
      <c r="C190" s="92" t="s">
        <v>727</v>
      </c>
      <c r="D190" s="95" t="s">
        <v>728</v>
      </c>
      <c r="E190" s="95"/>
      <c r="F190" s="71" t="str">
        <f t="shared" si="18"/>
        <v>0702</v>
      </c>
      <c r="G190" s="90" t="s">
        <v>748</v>
      </c>
      <c r="H190" s="90" t="s">
        <v>737</v>
      </c>
      <c r="I190" s="91" t="s">
        <v>758</v>
      </c>
      <c r="J190" s="72" t="s">
        <v>535</v>
      </c>
      <c r="K190" s="71" t="s">
        <v>536</v>
      </c>
      <c r="L190" s="94">
        <v>210000</v>
      </c>
      <c r="M190" s="94">
        <v>319900</v>
      </c>
      <c r="N190" s="94">
        <v>294300</v>
      </c>
    </row>
    <row r="191" spans="2:14" ht="141.75" customHeight="1" x14ac:dyDescent="0.2">
      <c r="B191" s="87" t="s">
        <v>711</v>
      </c>
      <c r="C191" s="92" t="s">
        <v>727</v>
      </c>
      <c r="D191" s="95" t="s">
        <v>728</v>
      </c>
      <c r="E191" s="95"/>
      <c r="F191" s="71" t="str">
        <f t="shared" si="18"/>
        <v>0702</v>
      </c>
      <c r="G191" s="90" t="s">
        <v>749</v>
      </c>
      <c r="H191" s="90" t="s">
        <v>737</v>
      </c>
      <c r="I191" s="91" t="s">
        <v>759</v>
      </c>
      <c r="J191" s="72" t="s">
        <v>535</v>
      </c>
      <c r="K191" s="71" t="s">
        <v>536</v>
      </c>
      <c r="L191" s="94">
        <v>855923.86</v>
      </c>
      <c r="M191" s="94">
        <v>0</v>
      </c>
      <c r="N191" s="94">
        <v>0</v>
      </c>
    </row>
    <row r="192" spans="2:14" ht="141.75" customHeight="1" x14ac:dyDescent="0.2">
      <c r="B192" s="87" t="s">
        <v>711</v>
      </c>
      <c r="C192" s="92" t="s">
        <v>727</v>
      </c>
      <c r="D192" s="95" t="s">
        <v>728</v>
      </c>
      <c r="E192" s="95"/>
      <c r="F192" s="71" t="str">
        <f t="shared" si="18"/>
        <v>0702</v>
      </c>
      <c r="G192" s="90" t="s">
        <v>749</v>
      </c>
      <c r="H192" s="90" t="s">
        <v>755</v>
      </c>
      <c r="I192" s="91" t="s">
        <v>759</v>
      </c>
      <c r="J192" s="72" t="s">
        <v>535</v>
      </c>
      <c r="K192" s="71" t="s">
        <v>536</v>
      </c>
      <c r="L192" s="94">
        <v>44900</v>
      </c>
      <c r="M192" s="94">
        <v>44900</v>
      </c>
      <c r="N192" s="94">
        <v>41300</v>
      </c>
    </row>
    <row r="193" spans="2:14" ht="141.75" customHeight="1" x14ac:dyDescent="0.2">
      <c r="B193" s="87" t="s">
        <v>711</v>
      </c>
      <c r="C193" s="92" t="s">
        <v>727</v>
      </c>
      <c r="D193" s="95" t="s">
        <v>728</v>
      </c>
      <c r="E193" s="95"/>
      <c r="F193" s="71" t="str">
        <f t="shared" si="18"/>
        <v>0702</v>
      </c>
      <c r="G193" s="90" t="s">
        <v>750</v>
      </c>
      <c r="H193" s="90" t="s">
        <v>737</v>
      </c>
      <c r="I193" s="91" t="s">
        <v>759</v>
      </c>
      <c r="J193" s="72" t="s">
        <v>535</v>
      </c>
      <c r="K193" s="71" t="s">
        <v>536</v>
      </c>
      <c r="L193" s="94">
        <v>1104000</v>
      </c>
      <c r="M193" s="94">
        <v>1104000</v>
      </c>
      <c r="N193" s="94">
        <v>1015700</v>
      </c>
    </row>
    <row r="194" spans="2:14" ht="141.75" customHeight="1" x14ac:dyDescent="0.2">
      <c r="B194" s="87" t="s">
        <v>711</v>
      </c>
      <c r="C194" s="92" t="s">
        <v>727</v>
      </c>
      <c r="D194" s="95" t="s">
        <v>728</v>
      </c>
      <c r="E194" s="95"/>
      <c r="F194" s="71" t="str">
        <f t="shared" si="18"/>
        <v>0702</v>
      </c>
      <c r="G194" s="90" t="s">
        <v>750</v>
      </c>
      <c r="H194" s="90" t="s">
        <v>755</v>
      </c>
      <c r="I194" s="91" t="s">
        <v>759</v>
      </c>
      <c r="J194" s="72" t="s">
        <v>535</v>
      </c>
      <c r="K194" s="71" t="s">
        <v>536</v>
      </c>
      <c r="L194" s="94">
        <v>46000</v>
      </c>
      <c r="M194" s="94">
        <v>46000</v>
      </c>
      <c r="N194" s="94">
        <v>42300</v>
      </c>
    </row>
    <row r="195" spans="2:14" ht="141.75" customHeight="1" x14ac:dyDescent="0.2">
      <c r="B195" s="87" t="s">
        <v>711</v>
      </c>
      <c r="C195" s="92" t="s">
        <v>727</v>
      </c>
      <c r="D195" s="95" t="s">
        <v>728</v>
      </c>
      <c r="E195" s="95"/>
      <c r="F195" s="71" t="str">
        <f t="shared" si="18"/>
        <v>0702</v>
      </c>
      <c r="G195" s="90" t="s">
        <v>751</v>
      </c>
      <c r="H195" s="90" t="s">
        <v>737</v>
      </c>
      <c r="I195" s="91" t="s">
        <v>760</v>
      </c>
      <c r="J195" s="72" t="s">
        <v>535</v>
      </c>
      <c r="K195" s="71" t="s">
        <v>536</v>
      </c>
      <c r="L195" s="94">
        <v>2163100</v>
      </c>
      <c r="M195" s="94">
        <v>2163100</v>
      </c>
      <c r="N195" s="94">
        <v>1990100</v>
      </c>
    </row>
    <row r="196" spans="2:14" ht="141.75" customHeight="1" x14ac:dyDescent="0.2">
      <c r="B196" s="87" t="s">
        <v>711</v>
      </c>
      <c r="C196" s="92" t="s">
        <v>727</v>
      </c>
      <c r="D196" s="95" t="s">
        <v>728</v>
      </c>
      <c r="E196" s="95"/>
      <c r="F196" s="71" t="str">
        <f t="shared" si="18"/>
        <v>0702</v>
      </c>
      <c r="G196" s="90" t="s">
        <v>752</v>
      </c>
      <c r="H196" s="90" t="s">
        <v>737</v>
      </c>
      <c r="I196" s="91" t="s">
        <v>761</v>
      </c>
      <c r="J196" s="72" t="s">
        <v>535</v>
      </c>
      <c r="K196" s="71" t="s">
        <v>543</v>
      </c>
      <c r="L196" s="94">
        <v>2211400</v>
      </c>
      <c r="M196" s="94">
        <v>0</v>
      </c>
      <c r="N196" s="94">
        <v>0</v>
      </c>
    </row>
    <row r="197" spans="2:14" ht="141.75" customHeight="1" x14ac:dyDescent="0.2">
      <c r="B197" s="87" t="s">
        <v>711</v>
      </c>
      <c r="C197" s="92" t="s">
        <v>727</v>
      </c>
      <c r="D197" s="95" t="s">
        <v>728</v>
      </c>
      <c r="E197" s="95"/>
      <c r="F197" s="71" t="str">
        <f t="shared" si="18"/>
        <v>0702</v>
      </c>
      <c r="G197" s="90" t="s">
        <v>753</v>
      </c>
      <c r="H197" s="90" t="s">
        <v>737</v>
      </c>
      <c r="I197" s="91" t="s">
        <v>603</v>
      </c>
      <c r="J197" s="72" t="s">
        <v>535</v>
      </c>
      <c r="K197" s="71" t="s">
        <v>536</v>
      </c>
      <c r="L197" s="94">
        <v>63295</v>
      </c>
      <c r="M197" s="94">
        <v>0</v>
      </c>
      <c r="N197" s="94">
        <v>0</v>
      </c>
    </row>
    <row r="198" spans="2:14" ht="141.75" customHeight="1" x14ac:dyDescent="0.2">
      <c r="B198" s="87" t="s">
        <v>711</v>
      </c>
      <c r="C198" s="92" t="s">
        <v>727</v>
      </c>
      <c r="D198" s="95" t="s">
        <v>728</v>
      </c>
      <c r="E198" s="95"/>
      <c r="F198" s="71" t="str">
        <f t="shared" si="18"/>
        <v>0702</v>
      </c>
      <c r="G198" s="90" t="s">
        <v>646</v>
      </c>
      <c r="H198" s="90" t="s">
        <v>737</v>
      </c>
      <c r="I198" s="91" t="s">
        <v>654</v>
      </c>
      <c r="J198" s="72" t="s">
        <v>535</v>
      </c>
      <c r="K198" s="71" t="s">
        <v>543</v>
      </c>
      <c r="L198" s="94">
        <v>259000</v>
      </c>
      <c r="M198" s="94">
        <v>0</v>
      </c>
      <c r="N198" s="94">
        <v>0</v>
      </c>
    </row>
    <row r="199" spans="2:14" ht="141.75" customHeight="1" x14ac:dyDescent="0.2">
      <c r="B199" s="87" t="s">
        <v>711</v>
      </c>
      <c r="C199" s="92" t="s">
        <v>727</v>
      </c>
      <c r="D199" s="95" t="s">
        <v>728</v>
      </c>
      <c r="E199" s="95"/>
      <c r="F199" s="71" t="str">
        <f t="shared" si="18"/>
        <v>0702</v>
      </c>
      <c r="G199" s="90" t="s">
        <v>646</v>
      </c>
      <c r="H199" s="90" t="s">
        <v>755</v>
      </c>
      <c r="I199" s="91" t="s">
        <v>654</v>
      </c>
      <c r="J199" s="72" t="s">
        <v>535</v>
      </c>
      <c r="K199" s="71" t="s">
        <v>543</v>
      </c>
      <c r="L199" s="94">
        <v>80000</v>
      </c>
      <c r="M199" s="94">
        <v>0</v>
      </c>
      <c r="N199" s="94">
        <v>0</v>
      </c>
    </row>
    <row r="200" spans="2:14" ht="141.75" customHeight="1" x14ac:dyDescent="0.2">
      <c r="B200" s="87" t="s">
        <v>712</v>
      </c>
      <c r="C200" s="92" t="s">
        <v>727</v>
      </c>
      <c r="D200" s="95" t="s">
        <v>728</v>
      </c>
      <c r="E200" s="95"/>
      <c r="F200" s="71" t="str">
        <f>"0703"</f>
        <v>0703</v>
      </c>
      <c r="G200" s="90" t="s">
        <v>762</v>
      </c>
      <c r="H200" s="90" t="s">
        <v>546</v>
      </c>
      <c r="I200" s="91" t="s">
        <v>781</v>
      </c>
      <c r="J200" s="72" t="s">
        <v>535</v>
      </c>
      <c r="K200" s="71" t="s">
        <v>536</v>
      </c>
      <c r="L200" s="94">
        <v>33492600</v>
      </c>
      <c r="M200" s="94">
        <v>35277600</v>
      </c>
      <c r="N200" s="94">
        <v>32455400</v>
      </c>
    </row>
    <row r="201" spans="2:14" ht="141.75" customHeight="1" x14ac:dyDescent="0.2">
      <c r="B201" s="87" t="s">
        <v>531</v>
      </c>
      <c r="C201" s="92" t="s">
        <v>727</v>
      </c>
      <c r="D201" s="95" t="s">
        <v>728</v>
      </c>
      <c r="E201" s="95"/>
      <c r="F201" s="71" t="str">
        <f t="shared" ref="F201:F204" si="19">"0703"</f>
        <v>0703</v>
      </c>
      <c r="G201" s="90" t="s">
        <v>763</v>
      </c>
      <c r="H201" s="90" t="s">
        <v>737</v>
      </c>
      <c r="I201" s="91" t="s">
        <v>782</v>
      </c>
      <c r="J201" s="72" t="s">
        <v>535</v>
      </c>
      <c r="K201" s="71" t="s">
        <v>536</v>
      </c>
      <c r="L201" s="94">
        <v>50800</v>
      </c>
      <c r="M201" s="94">
        <v>12700</v>
      </c>
      <c r="N201" s="94">
        <v>11700</v>
      </c>
    </row>
    <row r="202" spans="2:14" ht="141.75" customHeight="1" x14ac:dyDescent="0.2">
      <c r="B202" s="87" t="s">
        <v>713</v>
      </c>
      <c r="C202" s="92" t="s">
        <v>727</v>
      </c>
      <c r="D202" s="95" t="s">
        <v>728</v>
      </c>
      <c r="E202" s="95"/>
      <c r="F202" s="71" t="str">
        <f t="shared" si="19"/>
        <v>0703</v>
      </c>
      <c r="G202" s="90" t="s">
        <v>764</v>
      </c>
      <c r="H202" s="90" t="s">
        <v>737</v>
      </c>
      <c r="I202" s="91" t="s">
        <v>783</v>
      </c>
      <c r="J202" s="72" t="s">
        <v>535</v>
      </c>
      <c r="K202" s="71" t="s">
        <v>536</v>
      </c>
      <c r="L202" s="94">
        <v>40006</v>
      </c>
      <c r="M202" s="94">
        <v>13900</v>
      </c>
      <c r="N202" s="94">
        <v>12800</v>
      </c>
    </row>
    <row r="203" spans="2:14" ht="141.75" customHeight="1" x14ac:dyDescent="0.2">
      <c r="B203" s="87" t="s">
        <v>714</v>
      </c>
      <c r="C203" s="92" t="s">
        <v>727</v>
      </c>
      <c r="D203" s="95" t="s">
        <v>728</v>
      </c>
      <c r="E203" s="95"/>
      <c r="F203" s="71" t="str">
        <f t="shared" si="19"/>
        <v>0703</v>
      </c>
      <c r="G203" s="90" t="s">
        <v>765</v>
      </c>
      <c r="H203" s="90" t="s">
        <v>737</v>
      </c>
      <c r="I203" s="91" t="s">
        <v>784</v>
      </c>
      <c r="J203" s="72" t="s">
        <v>535</v>
      </c>
      <c r="K203" s="71" t="s">
        <v>536</v>
      </c>
      <c r="L203" s="94">
        <v>92000</v>
      </c>
      <c r="M203" s="94">
        <v>92000</v>
      </c>
      <c r="N203" s="94">
        <v>84600</v>
      </c>
    </row>
    <row r="204" spans="2:14" ht="141.75" customHeight="1" x14ac:dyDescent="0.2">
      <c r="B204" s="87" t="s">
        <v>715</v>
      </c>
      <c r="C204" s="92" t="s">
        <v>727</v>
      </c>
      <c r="D204" s="95" t="s">
        <v>728</v>
      </c>
      <c r="E204" s="95"/>
      <c r="F204" s="71" t="str">
        <f t="shared" si="19"/>
        <v>0703</v>
      </c>
      <c r="G204" s="90" t="s">
        <v>646</v>
      </c>
      <c r="H204" s="90" t="s">
        <v>737</v>
      </c>
      <c r="I204" s="91" t="s">
        <v>654</v>
      </c>
      <c r="J204" s="72" t="s">
        <v>535</v>
      </c>
      <c r="K204" s="71" t="s">
        <v>543</v>
      </c>
      <c r="L204" s="94">
        <v>106000</v>
      </c>
      <c r="M204" s="94">
        <v>0</v>
      </c>
      <c r="N204" s="94">
        <v>0</v>
      </c>
    </row>
    <row r="205" spans="2:14" ht="141.75" customHeight="1" x14ac:dyDescent="0.2">
      <c r="B205" s="87" t="s">
        <v>716</v>
      </c>
      <c r="C205" s="92" t="s">
        <v>727</v>
      </c>
      <c r="D205" s="95" t="s">
        <v>728</v>
      </c>
      <c r="E205" s="95"/>
      <c r="F205" s="71" t="str">
        <f>"0705"</f>
        <v>0705</v>
      </c>
      <c r="G205" s="90" t="s">
        <v>785</v>
      </c>
      <c r="H205" s="90" t="s">
        <v>550</v>
      </c>
      <c r="I205" s="91" t="s">
        <v>786</v>
      </c>
      <c r="J205" s="72" t="s">
        <v>535</v>
      </c>
      <c r="K205" s="71" t="s">
        <v>536</v>
      </c>
      <c r="L205" s="94">
        <v>59100</v>
      </c>
      <c r="M205" s="94">
        <v>59100</v>
      </c>
      <c r="N205" s="94">
        <v>54400</v>
      </c>
    </row>
    <row r="206" spans="2:14" ht="141.75" customHeight="1" x14ac:dyDescent="0.2">
      <c r="B206" s="87" t="s">
        <v>766</v>
      </c>
      <c r="C206" s="92" t="s">
        <v>727</v>
      </c>
      <c r="D206" s="95" t="s">
        <v>728</v>
      </c>
      <c r="E206" s="95"/>
      <c r="F206" s="71" t="str">
        <f>"0709"</f>
        <v>0709</v>
      </c>
      <c r="G206" s="90" t="s">
        <v>787</v>
      </c>
      <c r="H206" s="90" t="s">
        <v>546</v>
      </c>
      <c r="I206" s="91" t="s">
        <v>795</v>
      </c>
      <c r="J206" s="72" t="s">
        <v>535</v>
      </c>
      <c r="K206" s="71" t="s">
        <v>543</v>
      </c>
      <c r="L206" s="94">
        <v>0</v>
      </c>
      <c r="M206" s="94">
        <v>0</v>
      </c>
      <c r="N206" s="94">
        <v>0</v>
      </c>
    </row>
    <row r="207" spans="2:14" ht="141.75" customHeight="1" x14ac:dyDescent="0.2">
      <c r="B207" s="87" t="s">
        <v>767</v>
      </c>
      <c r="C207" s="92" t="s">
        <v>727</v>
      </c>
      <c r="D207" s="95" t="s">
        <v>728</v>
      </c>
      <c r="E207" s="95"/>
      <c r="F207" s="71" t="str">
        <f t="shared" ref="F207:F218" si="20">"0709"</f>
        <v>0709</v>
      </c>
      <c r="G207" s="90" t="s">
        <v>788</v>
      </c>
      <c r="H207" s="90" t="s">
        <v>546</v>
      </c>
      <c r="I207" s="91" t="s">
        <v>796</v>
      </c>
      <c r="J207" s="72" t="s">
        <v>535</v>
      </c>
      <c r="K207" s="71" t="s">
        <v>543</v>
      </c>
      <c r="L207" s="94">
        <v>158500</v>
      </c>
      <c r="M207" s="94">
        <v>54500</v>
      </c>
      <c r="N207" s="94">
        <v>54500</v>
      </c>
    </row>
    <row r="208" spans="2:14" ht="141.75" customHeight="1" x14ac:dyDescent="0.2">
      <c r="B208" s="87" t="s">
        <v>768</v>
      </c>
      <c r="C208" s="92" t="s">
        <v>727</v>
      </c>
      <c r="D208" s="95" t="s">
        <v>728</v>
      </c>
      <c r="E208" s="95"/>
      <c r="F208" s="71" t="str">
        <f t="shared" si="20"/>
        <v>0709</v>
      </c>
      <c r="G208" s="90" t="s">
        <v>789</v>
      </c>
      <c r="H208" s="90" t="s">
        <v>546</v>
      </c>
      <c r="I208" s="91" t="s">
        <v>797</v>
      </c>
      <c r="J208" s="72" t="s">
        <v>535</v>
      </c>
      <c r="K208" s="71" t="s">
        <v>536</v>
      </c>
      <c r="L208" s="94">
        <v>16780314</v>
      </c>
      <c r="M208" s="94">
        <v>14509800</v>
      </c>
      <c r="N208" s="94">
        <v>13349000</v>
      </c>
    </row>
    <row r="209" spans="2:14" ht="141.75" customHeight="1" x14ac:dyDescent="0.2">
      <c r="B209" s="87" t="s">
        <v>769</v>
      </c>
      <c r="C209" s="92" t="s">
        <v>727</v>
      </c>
      <c r="D209" s="95" t="s">
        <v>728</v>
      </c>
      <c r="E209" s="95"/>
      <c r="F209" s="71" t="str">
        <f t="shared" si="20"/>
        <v>0709</v>
      </c>
      <c r="G209" s="90" t="s">
        <v>790</v>
      </c>
      <c r="H209" s="90" t="s">
        <v>546</v>
      </c>
      <c r="I209" s="91" t="s">
        <v>798</v>
      </c>
      <c r="J209" s="72" t="s">
        <v>535</v>
      </c>
      <c r="K209" s="71" t="s">
        <v>543</v>
      </c>
      <c r="L209" s="94">
        <v>3109600</v>
      </c>
      <c r="M209" s="94">
        <v>1814000</v>
      </c>
      <c r="N209" s="94">
        <v>1814000</v>
      </c>
    </row>
    <row r="210" spans="2:14" ht="141.75" customHeight="1" x14ac:dyDescent="0.2">
      <c r="B210" s="87" t="s">
        <v>770</v>
      </c>
      <c r="C210" s="92" t="s">
        <v>727</v>
      </c>
      <c r="D210" s="95" t="s">
        <v>728</v>
      </c>
      <c r="E210" s="95"/>
      <c r="F210" s="71" t="str">
        <f t="shared" si="20"/>
        <v>0709</v>
      </c>
      <c r="G210" s="90" t="s">
        <v>791</v>
      </c>
      <c r="H210" s="90" t="s">
        <v>737</v>
      </c>
      <c r="I210" s="91" t="s">
        <v>799</v>
      </c>
      <c r="J210" s="72" t="s">
        <v>535</v>
      </c>
      <c r="K210" s="71" t="s">
        <v>536</v>
      </c>
      <c r="L210" s="94">
        <v>2900</v>
      </c>
      <c r="M210" s="94">
        <v>2900</v>
      </c>
      <c r="N210" s="94">
        <v>2900</v>
      </c>
    </row>
    <row r="211" spans="2:14" ht="141.75" customHeight="1" x14ac:dyDescent="0.2">
      <c r="B211" s="87" t="s">
        <v>771</v>
      </c>
      <c r="C211" s="92" t="s">
        <v>727</v>
      </c>
      <c r="D211" s="95" t="s">
        <v>728</v>
      </c>
      <c r="E211" s="95"/>
      <c r="F211" s="71" t="str">
        <f t="shared" si="20"/>
        <v>0709</v>
      </c>
      <c r="G211" s="90" t="s">
        <v>792</v>
      </c>
      <c r="H211" s="90" t="s">
        <v>737</v>
      </c>
      <c r="I211" s="91" t="s">
        <v>800</v>
      </c>
      <c r="J211" s="72" t="s">
        <v>535</v>
      </c>
      <c r="K211" s="71" t="s">
        <v>536</v>
      </c>
      <c r="L211" s="94">
        <v>390000</v>
      </c>
      <c r="M211" s="94">
        <v>390000</v>
      </c>
      <c r="N211" s="94">
        <v>390000</v>
      </c>
    </row>
    <row r="212" spans="2:14" ht="141.75" customHeight="1" x14ac:dyDescent="0.2">
      <c r="B212" s="87" t="s">
        <v>772</v>
      </c>
      <c r="C212" s="92" t="s">
        <v>727</v>
      </c>
      <c r="D212" s="95" t="s">
        <v>728</v>
      </c>
      <c r="E212" s="95"/>
      <c r="F212" s="71" t="str">
        <f t="shared" si="20"/>
        <v>0709</v>
      </c>
      <c r="G212" s="90" t="s">
        <v>793</v>
      </c>
      <c r="H212" s="90" t="s">
        <v>546</v>
      </c>
      <c r="I212" s="91" t="s">
        <v>801</v>
      </c>
      <c r="J212" s="72" t="s">
        <v>535</v>
      </c>
      <c r="K212" s="71" t="s">
        <v>536</v>
      </c>
      <c r="L212" s="94">
        <v>6151844</v>
      </c>
      <c r="M212" s="94">
        <v>5987500</v>
      </c>
      <c r="N212" s="94">
        <v>5508500</v>
      </c>
    </row>
    <row r="213" spans="2:14" ht="141.75" customHeight="1" x14ac:dyDescent="0.2">
      <c r="B213" s="87" t="s">
        <v>773</v>
      </c>
      <c r="C213" s="92" t="s">
        <v>727</v>
      </c>
      <c r="D213" s="95" t="s">
        <v>728</v>
      </c>
      <c r="E213" s="95"/>
      <c r="F213" s="71" t="str">
        <f t="shared" si="20"/>
        <v>0709</v>
      </c>
      <c r="G213" s="90" t="s">
        <v>794</v>
      </c>
      <c r="H213" s="90">
        <v>121</v>
      </c>
      <c r="I213" s="91" t="s">
        <v>802</v>
      </c>
      <c r="J213" s="72" t="s">
        <v>535</v>
      </c>
      <c r="K213" s="71" t="s">
        <v>536</v>
      </c>
      <c r="L213" s="94">
        <v>2601700</v>
      </c>
      <c r="M213" s="94">
        <v>2708100</v>
      </c>
      <c r="N213" s="94">
        <v>2708100</v>
      </c>
    </row>
    <row r="214" spans="2:14" ht="141.75" customHeight="1" x14ac:dyDescent="0.2">
      <c r="B214" s="87" t="s">
        <v>774</v>
      </c>
      <c r="C214" s="92" t="s">
        <v>727</v>
      </c>
      <c r="D214" s="95" t="s">
        <v>728</v>
      </c>
      <c r="E214" s="95"/>
      <c r="F214" s="71" t="str">
        <f t="shared" si="20"/>
        <v>0709</v>
      </c>
      <c r="G214" s="90" t="s">
        <v>794</v>
      </c>
      <c r="H214" s="90">
        <v>122</v>
      </c>
      <c r="I214" s="91" t="s">
        <v>802</v>
      </c>
      <c r="J214" s="72" t="s">
        <v>535</v>
      </c>
      <c r="K214" s="71" t="s">
        <v>536</v>
      </c>
      <c r="L214" s="94">
        <v>5000</v>
      </c>
      <c r="M214" s="94">
        <v>0</v>
      </c>
      <c r="N214" s="94">
        <v>0</v>
      </c>
    </row>
    <row r="215" spans="2:14" ht="141.75" customHeight="1" x14ac:dyDescent="0.2">
      <c r="B215" s="87" t="s">
        <v>775</v>
      </c>
      <c r="C215" s="92" t="s">
        <v>727</v>
      </c>
      <c r="D215" s="95" t="s">
        <v>728</v>
      </c>
      <c r="E215" s="95"/>
      <c r="F215" s="71" t="str">
        <f t="shared" si="20"/>
        <v>0709</v>
      </c>
      <c r="G215" s="90" t="s">
        <v>794</v>
      </c>
      <c r="H215" s="90" t="s">
        <v>594</v>
      </c>
      <c r="I215" s="91" t="s">
        <v>802</v>
      </c>
      <c r="J215" s="72" t="s">
        <v>535</v>
      </c>
      <c r="K215" s="71" t="s">
        <v>536</v>
      </c>
      <c r="L215" s="94">
        <v>785987</v>
      </c>
      <c r="M215" s="94">
        <v>817900</v>
      </c>
      <c r="N215" s="94">
        <v>817900</v>
      </c>
    </row>
    <row r="216" spans="2:14" ht="141.75" customHeight="1" x14ac:dyDescent="0.2">
      <c r="B216" s="87" t="s">
        <v>776</v>
      </c>
      <c r="C216" s="92" t="s">
        <v>727</v>
      </c>
      <c r="D216" s="95" t="s">
        <v>728</v>
      </c>
      <c r="E216" s="95"/>
      <c r="F216" s="71" t="str">
        <f t="shared" si="20"/>
        <v>0709</v>
      </c>
      <c r="G216" s="90" t="s">
        <v>794</v>
      </c>
      <c r="H216" s="90" t="s">
        <v>550</v>
      </c>
      <c r="I216" s="91" t="s">
        <v>802</v>
      </c>
      <c r="J216" s="72" t="s">
        <v>535</v>
      </c>
      <c r="K216" s="71" t="s">
        <v>536</v>
      </c>
      <c r="L216" s="94">
        <v>1565600</v>
      </c>
      <c r="M216" s="94">
        <v>927300</v>
      </c>
      <c r="N216" s="94">
        <v>570900</v>
      </c>
    </row>
    <row r="217" spans="2:14" ht="141.75" customHeight="1" x14ac:dyDescent="0.2">
      <c r="B217" s="87" t="s">
        <v>777</v>
      </c>
      <c r="C217" s="92" t="s">
        <v>727</v>
      </c>
      <c r="D217" s="95" t="s">
        <v>728</v>
      </c>
      <c r="E217" s="95"/>
      <c r="F217" s="71" t="str">
        <f t="shared" si="20"/>
        <v>0709</v>
      </c>
      <c r="G217" s="90" t="s">
        <v>794</v>
      </c>
      <c r="H217" s="90" t="s">
        <v>613</v>
      </c>
      <c r="I217" s="91" t="s">
        <v>802</v>
      </c>
      <c r="J217" s="72" t="s">
        <v>535</v>
      </c>
      <c r="K217" s="71" t="s">
        <v>536</v>
      </c>
      <c r="L217" s="94">
        <v>900</v>
      </c>
      <c r="M217" s="94">
        <v>900</v>
      </c>
      <c r="N217" s="94">
        <v>900</v>
      </c>
    </row>
    <row r="218" spans="2:14" ht="141.75" customHeight="1" x14ac:dyDescent="0.2">
      <c r="B218" s="87" t="s">
        <v>778</v>
      </c>
      <c r="C218" s="92" t="s">
        <v>727</v>
      </c>
      <c r="D218" s="95" t="s">
        <v>728</v>
      </c>
      <c r="E218" s="95"/>
      <c r="F218" s="71" t="str">
        <f t="shared" si="20"/>
        <v>0709</v>
      </c>
      <c r="G218" s="90" t="s">
        <v>601</v>
      </c>
      <c r="H218" s="90" t="s">
        <v>550</v>
      </c>
      <c r="I218" s="91" t="s">
        <v>554</v>
      </c>
      <c r="J218" s="72" t="s">
        <v>535</v>
      </c>
      <c r="K218" s="71" t="s">
        <v>536</v>
      </c>
      <c r="L218" s="94">
        <v>72000</v>
      </c>
      <c r="M218" s="94">
        <v>72000</v>
      </c>
      <c r="N218" s="94">
        <v>72000</v>
      </c>
    </row>
    <row r="219" spans="2:14" ht="141.75" customHeight="1" x14ac:dyDescent="0.2">
      <c r="B219" s="87" t="s">
        <v>779</v>
      </c>
      <c r="C219" s="92" t="s">
        <v>727</v>
      </c>
      <c r="D219" s="95" t="s">
        <v>728</v>
      </c>
      <c r="E219" s="95"/>
      <c r="F219" s="71" t="str">
        <f>"1004"</f>
        <v>1004</v>
      </c>
      <c r="G219" s="90" t="s">
        <v>787</v>
      </c>
      <c r="H219" s="90" t="s">
        <v>550</v>
      </c>
      <c r="I219" s="91" t="s">
        <v>795</v>
      </c>
      <c r="J219" s="72" t="s">
        <v>535</v>
      </c>
      <c r="K219" s="71" t="s">
        <v>543</v>
      </c>
      <c r="L219" s="94">
        <v>68900</v>
      </c>
      <c r="M219" s="94">
        <v>48100</v>
      </c>
      <c r="N219" s="94">
        <v>48100</v>
      </c>
    </row>
    <row r="220" spans="2:14" ht="141.75" customHeight="1" x14ac:dyDescent="0.2">
      <c r="B220" s="87" t="s">
        <v>780</v>
      </c>
      <c r="C220" s="92" t="s">
        <v>727</v>
      </c>
      <c r="D220" s="95" t="s">
        <v>728</v>
      </c>
      <c r="E220" s="95"/>
      <c r="F220" s="71" t="str">
        <f>"1004"</f>
        <v>1004</v>
      </c>
      <c r="G220" s="90" t="s">
        <v>787</v>
      </c>
      <c r="H220" s="90" t="s">
        <v>803</v>
      </c>
      <c r="I220" s="91" t="s">
        <v>795</v>
      </c>
      <c r="J220" s="72" t="s">
        <v>535</v>
      </c>
      <c r="K220" s="71" t="s">
        <v>543</v>
      </c>
      <c r="L220" s="94">
        <v>2939900</v>
      </c>
      <c r="M220" s="94">
        <v>3865500</v>
      </c>
      <c r="N220" s="94">
        <v>3865500</v>
      </c>
    </row>
    <row r="221" spans="2:14" ht="141.75" customHeight="1" x14ac:dyDescent="0.2">
      <c r="B221" s="87" t="s">
        <v>712</v>
      </c>
      <c r="C221" s="92" t="s">
        <v>804</v>
      </c>
      <c r="D221" s="95" t="s">
        <v>805</v>
      </c>
      <c r="E221" s="95"/>
      <c r="F221" s="71" t="str">
        <f>"0703"</f>
        <v>0703</v>
      </c>
      <c r="G221" s="90" t="s">
        <v>806</v>
      </c>
      <c r="H221" s="90" t="s">
        <v>737</v>
      </c>
      <c r="I221" s="91" t="s">
        <v>812</v>
      </c>
      <c r="J221" s="72" t="s">
        <v>535</v>
      </c>
      <c r="K221" s="71" t="s">
        <v>536</v>
      </c>
      <c r="L221" s="94">
        <v>4300</v>
      </c>
      <c r="M221" s="94">
        <v>4300</v>
      </c>
      <c r="N221" s="94">
        <v>3900</v>
      </c>
    </row>
    <row r="222" spans="2:14" ht="141.75" customHeight="1" x14ac:dyDescent="0.2">
      <c r="B222" s="87" t="s">
        <v>712</v>
      </c>
      <c r="C222" s="92" t="s">
        <v>804</v>
      </c>
      <c r="D222" s="95" t="s">
        <v>805</v>
      </c>
      <c r="E222" s="95"/>
      <c r="F222" s="71" t="str">
        <f t="shared" ref="F222:F228" si="21">"0703"</f>
        <v>0703</v>
      </c>
      <c r="G222" s="90" t="s">
        <v>751</v>
      </c>
      <c r="H222" s="90" t="s">
        <v>737</v>
      </c>
      <c r="I222" s="91" t="s">
        <v>760</v>
      </c>
      <c r="J222" s="72" t="s">
        <v>535</v>
      </c>
      <c r="K222" s="71" t="s">
        <v>536</v>
      </c>
      <c r="L222" s="94">
        <v>1500</v>
      </c>
      <c r="M222" s="94">
        <v>1500</v>
      </c>
      <c r="N222" s="94">
        <v>1400</v>
      </c>
    </row>
    <row r="223" spans="2:14" ht="141.75" customHeight="1" x14ac:dyDescent="0.2">
      <c r="B223" s="87" t="s">
        <v>712</v>
      </c>
      <c r="C223" s="92" t="s">
        <v>804</v>
      </c>
      <c r="D223" s="95" t="s">
        <v>805</v>
      </c>
      <c r="E223" s="95"/>
      <c r="F223" s="71" t="str">
        <f t="shared" si="21"/>
        <v>0703</v>
      </c>
      <c r="G223" s="90" t="s">
        <v>807</v>
      </c>
      <c r="H223" s="90" t="s">
        <v>737</v>
      </c>
      <c r="I223" s="91" t="s">
        <v>813</v>
      </c>
      <c r="J223" s="72" t="s">
        <v>535</v>
      </c>
      <c r="K223" s="71" t="s">
        <v>536</v>
      </c>
      <c r="L223" s="94">
        <v>5200</v>
      </c>
      <c r="M223" s="94">
        <v>5200</v>
      </c>
      <c r="N223" s="94">
        <v>4800</v>
      </c>
    </row>
    <row r="224" spans="2:14" ht="141.75" customHeight="1" x14ac:dyDescent="0.2">
      <c r="B224" s="87" t="s">
        <v>712</v>
      </c>
      <c r="C224" s="92" t="s">
        <v>804</v>
      </c>
      <c r="D224" s="95" t="s">
        <v>805</v>
      </c>
      <c r="E224" s="95"/>
      <c r="F224" s="71" t="str">
        <f t="shared" si="21"/>
        <v>0703</v>
      </c>
      <c r="G224" s="90" t="s">
        <v>808</v>
      </c>
      <c r="H224" s="90" t="s">
        <v>546</v>
      </c>
      <c r="I224" s="91" t="s">
        <v>814</v>
      </c>
      <c r="J224" s="72" t="s">
        <v>535</v>
      </c>
      <c r="K224" s="71" t="s">
        <v>536</v>
      </c>
      <c r="L224" s="94">
        <v>36792500</v>
      </c>
      <c r="M224" s="94">
        <v>36792500</v>
      </c>
      <c r="N224" s="94">
        <v>33849100</v>
      </c>
    </row>
    <row r="225" spans="2:14" ht="141.75" customHeight="1" x14ac:dyDescent="0.2">
      <c r="B225" s="87" t="s">
        <v>712</v>
      </c>
      <c r="C225" s="92" t="s">
        <v>804</v>
      </c>
      <c r="D225" s="95" t="s">
        <v>805</v>
      </c>
      <c r="E225" s="95"/>
      <c r="F225" s="71" t="str">
        <f t="shared" si="21"/>
        <v>0703</v>
      </c>
      <c r="G225" s="90" t="s">
        <v>809</v>
      </c>
      <c r="H225" s="90" t="s">
        <v>546</v>
      </c>
      <c r="I225" s="91" t="s">
        <v>815</v>
      </c>
      <c r="J225" s="72" t="s">
        <v>535</v>
      </c>
      <c r="K225" s="71" t="s">
        <v>536</v>
      </c>
      <c r="L225" s="94">
        <v>48700</v>
      </c>
      <c r="M225" s="94">
        <v>48700</v>
      </c>
      <c r="N225" s="94">
        <v>44800</v>
      </c>
    </row>
    <row r="226" spans="2:14" ht="141.75" customHeight="1" x14ac:dyDescent="0.2">
      <c r="B226" s="87" t="s">
        <v>712</v>
      </c>
      <c r="C226" s="92" t="s">
        <v>804</v>
      </c>
      <c r="D226" s="95" t="s">
        <v>805</v>
      </c>
      <c r="E226" s="95"/>
      <c r="F226" s="71" t="str">
        <f t="shared" si="21"/>
        <v>0703</v>
      </c>
      <c r="G226" s="90" t="s">
        <v>810</v>
      </c>
      <c r="H226" s="90" t="s">
        <v>737</v>
      </c>
      <c r="I226" s="91" t="s">
        <v>816</v>
      </c>
      <c r="J226" s="72" t="s">
        <v>535</v>
      </c>
      <c r="K226" s="71" t="s">
        <v>543</v>
      </c>
      <c r="L226" s="94">
        <v>60000</v>
      </c>
      <c r="M226" s="94">
        <v>50000</v>
      </c>
      <c r="N226" s="94">
        <v>100000</v>
      </c>
    </row>
    <row r="227" spans="2:14" ht="141.75" customHeight="1" x14ac:dyDescent="0.2">
      <c r="B227" s="87" t="s">
        <v>712</v>
      </c>
      <c r="C227" s="92" t="s">
        <v>804</v>
      </c>
      <c r="D227" s="95" t="s">
        <v>805</v>
      </c>
      <c r="E227" s="95"/>
      <c r="F227" s="71" t="str">
        <f t="shared" si="21"/>
        <v>0703</v>
      </c>
      <c r="G227" s="90" t="s">
        <v>811</v>
      </c>
      <c r="H227" s="90" t="s">
        <v>737</v>
      </c>
      <c r="I227" s="91" t="s">
        <v>816</v>
      </c>
      <c r="J227" s="72" t="s">
        <v>535</v>
      </c>
      <c r="K227" s="71" t="s">
        <v>536</v>
      </c>
      <c r="L227" s="94">
        <v>40000</v>
      </c>
      <c r="M227" s="94">
        <v>33300</v>
      </c>
      <c r="N227" s="94">
        <v>61400</v>
      </c>
    </row>
    <row r="228" spans="2:14" ht="141.75" customHeight="1" x14ac:dyDescent="0.2">
      <c r="B228" s="87" t="s">
        <v>712</v>
      </c>
      <c r="C228" s="92" t="s">
        <v>804</v>
      </c>
      <c r="D228" s="95" t="s">
        <v>805</v>
      </c>
      <c r="E228" s="95"/>
      <c r="F228" s="71" t="str">
        <f t="shared" si="21"/>
        <v>0703</v>
      </c>
      <c r="G228" s="90" t="s">
        <v>646</v>
      </c>
      <c r="H228" s="90" t="s">
        <v>737</v>
      </c>
      <c r="I228" s="91" t="s">
        <v>654</v>
      </c>
      <c r="J228" s="72" t="s">
        <v>535</v>
      </c>
      <c r="K228" s="71" t="s">
        <v>543</v>
      </c>
      <c r="L228" s="94">
        <v>105000</v>
      </c>
      <c r="M228" s="94">
        <v>0</v>
      </c>
      <c r="N228" s="94">
        <v>0</v>
      </c>
    </row>
    <row r="229" spans="2:14" ht="141.75" customHeight="1" x14ac:dyDescent="0.2">
      <c r="B229" s="87" t="s">
        <v>712</v>
      </c>
      <c r="C229" s="92" t="s">
        <v>804</v>
      </c>
      <c r="D229" s="95" t="s">
        <v>805</v>
      </c>
      <c r="E229" s="95"/>
      <c r="F229" s="71" t="str">
        <f>"0801"</f>
        <v>0801</v>
      </c>
      <c r="G229" s="90" t="s">
        <v>806</v>
      </c>
      <c r="H229" s="90" t="s">
        <v>737</v>
      </c>
      <c r="I229" s="91" t="s">
        <v>812</v>
      </c>
      <c r="J229" s="72" t="s">
        <v>535</v>
      </c>
      <c r="K229" s="71" t="s">
        <v>536</v>
      </c>
      <c r="L229" s="94">
        <v>39400</v>
      </c>
      <c r="M229" s="94">
        <v>39400</v>
      </c>
      <c r="N229" s="94">
        <v>36300</v>
      </c>
    </row>
    <row r="230" spans="2:14" ht="141.75" customHeight="1" x14ac:dyDescent="0.2">
      <c r="B230" s="87" t="s">
        <v>712</v>
      </c>
      <c r="C230" s="92" t="s">
        <v>804</v>
      </c>
      <c r="D230" s="95" t="s">
        <v>805</v>
      </c>
      <c r="E230" s="95"/>
      <c r="F230" s="71" t="str">
        <f t="shared" ref="F230:F248" si="22">"0801"</f>
        <v>0801</v>
      </c>
      <c r="G230" s="71" t="s">
        <v>751</v>
      </c>
      <c r="H230" s="90" t="s">
        <v>737</v>
      </c>
      <c r="I230" s="91" t="s">
        <v>760</v>
      </c>
      <c r="J230" s="72" t="s">
        <v>535</v>
      </c>
      <c r="K230" s="71" t="s">
        <v>536</v>
      </c>
      <c r="L230" s="94">
        <v>8300</v>
      </c>
      <c r="M230" s="94">
        <v>8300</v>
      </c>
      <c r="N230" s="94">
        <v>7600</v>
      </c>
    </row>
    <row r="231" spans="2:14" ht="141.75" customHeight="1" x14ac:dyDescent="0.2">
      <c r="B231" s="87" t="s">
        <v>712</v>
      </c>
      <c r="C231" s="92" t="s">
        <v>804</v>
      </c>
      <c r="D231" s="95" t="s">
        <v>805</v>
      </c>
      <c r="E231" s="95"/>
      <c r="F231" s="71" t="str">
        <f t="shared" si="22"/>
        <v>0801</v>
      </c>
      <c r="G231" s="71" t="s">
        <v>807</v>
      </c>
      <c r="H231" s="90" t="s">
        <v>737</v>
      </c>
      <c r="I231" s="91" t="s">
        <v>813</v>
      </c>
      <c r="J231" s="72" t="s">
        <v>535</v>
      </c>
      <c r="K231" s="71" t="s">
        <v>536</v>
      </c>
      <c r="L231" s="94">
        <v>61200</v>
      </c>
      <c r="M231" s="94">
        <v>61200</v>
      </c>
      <c r="N231" s="94">
        <v>56300</v>
      </c>
    </row>
    <row r="232" spans="2:14" ht="141.75" customHeight="1" x14ac:dyDescent="0.2">
      <c r="B232" s="87" t="s">
        <v>712</v>
      </c>
      <c r="C232" s="92" t="s">
        <v>804</v>
      </c>
      <c r="D232" s="95" t="s">
        <v>805</v>
      </c>
      <c r="E232" s="95"/>
      <c r="F232" s="71" t="str">
        <f t="shared" si="22"/>
        <v>0801</v>
      </c>
      <c r="G232" s="71" t="s">
        <v>817</v>
      </c>
      <c r="H232" s="90" t="s">
        <v>546</v>
      </c>
      <c r="I232" s="91" t="s">
        <v>831</v>
      </c>
      <c r="J232" s="72" t="s">
        <v>535</v>
      </c>
      <c r="K232" s="71" t="s">
        <v>536</v>
      </c>
      <c r="L232" s="94">
        <v>16418314</v>
      </c>
      <c r="M232" s="94">
        <v>16225000</v>
      </c>
      <c r="N232" s="94">
        <v>14927000</v>
      </c>
    </row>
    <row r="233" spans="2:14" ht="141.75" customHeight="1" x14ac:dyDescent="0.2">
      <c r="B233" s="87" t="s">
        <v>712</v>
      </c>
      <c r="C233" s="92" t="s">
        <v>804</v>
      </c>
      <c r="D233" s="95" t="s">
        <v>805</v>
      </c>
      <c r="E233" s="95"/>
      <c r="F233" s="71" t="str">
        <f t="shared" si="22"/>
        <v>0801</v>
      </c>
      <c r="G233" s="71" t="s">
        <v>818</v>
      </c>
      <c r="H233" s="90" t="s">
        <v>546</v>
      </c>
      <c r="I233" s="91" t="s">
        <v>832</v>
      </c>
      <c r="J233" s="72" t="s">
        <v>535</v>
      </c>
      <c r="K233" s="71" t="s">
        <v>543</v>
      </c>
      <c r="L233" s="94">
        <v>592290</v>
      </c>
      <c r="M233" s="94">
        <v>0</v>
      </c>
      <c r="N233" s="94">
        <v>0</v>
      </c>
    </row>
    <row r="234" spans="2:14" ht="141.75" customHeight="1" x14ac:dyDescent="0.2">
      <c r="B234" s="87" t="s">
        <v>712</v>
      </c>
      <c r="C234" s="92" t="s">
        <v>804</v>
      </c>
      <c r="D234" s="95" t="s">
        <v>805</v>
      </c>
      <c r="E234" s="95"/>
      <c r="F234" s="71" t="str">
        <f t="shared" si="22"/>
        <v>0801</v>
      </c>
      <c r="G234" s="71" t="s">
        <v>819</v>
      </c>
      <c r="H234" s="90" t="s">
        <v>546</v>
      </c>
      <c r="I234" s="91" t="s">
        <v>833</v>
      </c>
      <c r="J234" s="72" t="s">
        <v>535</v>
      </c>
      <c r="K234" s="71" t="s">
        <v>536</v>
      </c>
      <c r="L234" s="94">
        <v>882500</v>
      </c>
      <c r="M234" s="94">
        <v>882500</v>
      </c>
      <c r="N234" s="94">
        <v>811900</v>
      </c>
    </row>
    <row r="235" spans="2:14" ht="141.75" customHeight="1" x14ac:dyDescent="0.2">
      <c r="B235" s="87" t="s">
        <v>712</v>
      </c>
      <c r="C235" s="92" t="s">
        <v>804</v>
      </c>
      <c r="D235" s="95" t="s">
        <v>805</v>
      </c>
      <c r="E235" s="95"/>
      <c r="F235" s="71" t="str">
        <f t="shared" si="22"/>
        <v>0801</v>
      </c>
      <c r="G235" s="71" t="s">
        <v>820</v>
      </c>
      <c r="H235" s="90" t="s">
        <v>546</v>
      </c>
      <c r="I235" s="91" t="s">
        <v>834</v>
      </c>
      <c r="J235" s="72" t="s">
        <v>535</v>
      </c>
      <c r="K235" s="71" t="s">
        <v>536</v>
      </c>
      <c r="L235" s="94">
        <v>3661000</v>
      </c>
      <c r="M235" s="94">
        <v>0</v>
      </c>
      <c r="N235" s="94">
        <v>0</v>
      </c>
    </row>
    <row r="236" spans="2:14" ht="141.75" customHeight="1" x14ac:dyDescent="0.2">
      <c r="B236" s="87" t="s">
        <v>712</v>
      </c>
      <c r="C236" s="92" t="s">
        <v>804</v>
      </c>
      <c r="D236" s="95" t="s">
        <v>805</v>
      </c>
      <c r="E236" s="95"/>
      <c r="F236" s="71" t="str">
        <f t="shared" si="22"/>
        <v>0801</v>
      </c>
      <c r="G236" s="71" t="s">
        <v>821</v>
      </c>
      <c r="H236" s="90" t="s">
        <v>546</v>
      </c>
      <c r="I236" s="91" t="s">
        <v>835</v>
      </c>
      <c r="J236" s="72" t="s">
        <v>535</v>
      </c>
      <c r="K236" s="71" t="s">
        <v>536</v>
      </c>
      <c r="L236" s="94">
        <v>10410626</v>
      </c>
      <c r="M236" s="94">
        <v>10624000</v>
      </c>
      <c r="N236" s="94">
        <v>9774200</v>
      </c>
    </row>
    <row r="237" spans="2:14" ht="141.75" customHeight="1" x14ac:dyDescent="0.2">
      <c r="B237" s="87" t="s">
        <v>712</v>
      </c>
      <c r="C237" s="92" t="s">
        <v>804</v>
      </c>
      <c r="D237" s="95" t="s">
        <v>805</v>
      </c>
      <c r="E237" s="95"/>
      <c r="F237" s="71" t="str">
        <f t="shared" si="22"/>
        <v>0801</v>
      </c>
      <c r="G237" s="71" t="str">
        <f>"0420051480"</f>
        <v>0420051480</v>
      </c>
      <c r="H237" s="90" t="s">
        <v>737</v>
      </c>
      <c r="I237" s="91" t="s">
        <v>836</v>
      </c>
      <c r="J237" s="72" t="s">
        <v>535</v>
      </c>
      <c r="K237" s="71" t="s">
        <v>543</v>
      </c>
      <c r="L237" s="94">
        <v>0</v>
      </c>
      <c r="M237" s="94">
        <v>0</v>
      </c>
      <c r="N237" s="94">
        <v>0</v>
      </c>
    </row>
    <row r="238" spans="2:14" ht="141.75" customHeight="1" x14ac:dyDescent="0.2">
      <c r="B238" s="87" t="s">
        <v>712</v>
      </c>
      <c r="C238" s="92" t="s">
        <v>804</v>
      </c>
      <c r="D238" s="95" t="s">
        <v>805</v>
      </c>
      <c r="E238" s="95"/>
      <c r="F238" s="71" t="str">
        <f t="shared" si="22"/>
        <v>0801</v>
      </c>
      <c r="G238" s="71" t="s">
        <v>822</v>
      </c>
      <c r="H238" s="90" t="s">
        <v>737</v>
      </c>
      <c r="I238" s="91" t="s">
        <v>837</v>
      </c>
      <c r="J238" s="72" t="s">
        <v>535</v>
      </c>
      <c r="K238" s="71" t="s">
        <v>543</v>
      </c>
      <c r="L238" s="94">
        <v>298530</v>
      </c>
      <c r="M238" s="94">
        <v>0</v>
      </c>
      <c r="N238" s="94">
        <v>0</v>
      </c>
    </row>
    <row r="239" spans="2:14" ht="141.75" customHeight="1" x14ac:dyDescent="0.2">
      <c r="B239" s="87" t="s">
        <v>712</v>
      </c>
      <c r="C239" s="92" t="s">
        <v>804</v>
      </c>
      <c r="D239" s="95" t="s">
        <v>805</v>
      </c>
      <c r="E239" s="95"/>
      <c r="F239" s="71" t="str">
        <f t="shared" si="22"/>
        <v>0801</v>
      </c>
      <c r="G239" s="71" t="s">
        <v>823</v>
      </c>
      <c r="H239" s="90" t="s">
        <v>546</v>
      </c>
      <c r="I239" s="91" t="s">
        <v>838</v>
      </c>
      <c r="J239" s="72" t="s">
        <v>535</v>
      </c>
      <c r="K239" s="71" t="s">
        <v>536</v>
      </c>
      <c r="L239" s="94">
        <v>66700</v>
      </c>
      <c r="M239" s="94">
        <v>66700</v>
      </c>
      <c r="N239" s="94">
        <v>61400</v>
      </c>
    </row>
    <row r="240" spans="2:14" ht="141.75" customHeight="1" x14ac:dyDescent="0.2">
      <c r="B240" s="87" t="s">
        <v>712</v>
      </c>
      <c r="C240" s="92" t="s">
        <v>804</v>
      </c>
      <c r="D240" s="95" t="s">
        <v>805</v>
      </c>
      <c r="E240" s="95"/>
      <c r="F240" s="71" t="str">
        <f t="shared" si="22"/>
        <v>0801</v>
      </c>
      <c r="G240" s="71" t="s">
        <v>824</v>
      </c>
      <c r="H240" s="90" t="s">
        <v>737</v>
      </c>
      <c r="I240" s="91" t="s">
        <v>839</v>
      </c>
      <c r="J240" s="72" t="s">
        <v>535</v>
      </c>
      <c r="K240" s="71" t="s">
        <v>543</v>
      </c>
      <c r="L240" s="94">
        <v>120874</v>
      </c>
      <c r="M240" s="94">
        <v>0</v>
      </c>
      <c r="N240" s="94">
        <v>0</v>
      </c>
    </row>
    <row r="241" spans="2:14" ht="141.75" customHeight="1" x14ac:dyDescent="0.2">
      <c r="B241" s="87" t="s">
        <v>712</v>
      </c>
      <c r="C241" s="92" t="s">
        <v>804</v>
      </c>
      <c r="D241" s="95" t="s">
        <v>805</v>
      </c>
      <c r="E241" s="95"/>
      <c r="F241" s="71" t="str">
        <f t="shared" si="22"/>
        <v>0801</v>
      </c>
      <c r="G241" s="71" t="s">
        <v>825</v>
      </c>
      <c r="H241" s="90" t="s">
        <v>546</v>
      </c>
      <c r="I241" s="91" t="s">
        <v>840</v>
      </c>
      <c r="J241" s="72" t="s">
        <v>535</v>
      </c>
      <c r="K241" s="71" t="s">
        <v>719</v>
      </c>
      <c r="L241" s="94">
        <v>481710</v>
      </c>
      <c r="M241" s="94">
        <v>0</v>
      </c>
      <c r="N241" s="94">
        <v>0</v>
      </c>
    </row>
    <row r="242" spans="2:14" ht="141.75" customHeight="1" x14ac:dyDescent="0.2">
      <c r="B242" s="87" t="s">
        <v>712</v>
      </c>
      <c r="C242" s="92" t="s">
        <v>804</v>
      </c>
      <c r="D242" s="95" t="s">
        <v>805</v>
      </c>
      <c r="E242" s="95"/>
      <c r="F242" s="71" t="str">
        <f t="shared" si="22"/>
        <v>0801</v>
      </c>
      <c r="G242" s="71" t="s">
        <v>826</v>
      </c>
      <c r="H242" s="90" t="s">
        <v>546</v>
      </c>
      <c r="I242" s="91" t="s">
        <v>841</v>
      </c>
      <c r="J242" s="72" t="s">
        <v>535</v>
      </c>
      <c r="K242" s="71" t="s">
        <v>536</v>
      </c>
      <c r="L242" s="94">
        <v>1407700</v>
      </c>
      <c r="M242" s="94">
        <v>1034600</v>
      </c>
      <c r="N242" s="94">
        <v>951800</v>
      </c>
    </row>
    <row r="243" spans="2:14" ht="141.75" customHeight="1" x14ac:dyDescent="0.2">
      <c r="B243" s="87" t="s">
        <v>712</v>
      </c>
      <c r="C243" s="92" t="s">
        <v>804</v>
      </c>
      <c r="D243" s="95" t="s">
        <v>805</v>
      </c>
      <c r="E243" s="95"/>
      <c r="F243" s="71" t="str">
        <f t="shared" si="22"/>
        <v>0801</v>
      </c>
      <c r="G243" s="71" t="s">
        <v>827</v>
      </c>
      <c r="H243" s="90" t="s">
        <v>546</v>
      </c>
      <c r="I243" s="91" t="s">
        <v>842</v>
      </c>
      <c r="J243" s="72" t="s">
        <v>535</v>
      </c>
      <c r="K243" s="71" t="s">
        <v>543</v>
      </c>
      <c r="L243" s="94">
        <v>35100</v>
      </c>
      <c r="M243" s="94">
        <v>0</v>
      </c>
      <c r="N243" s="94">
        <v>0</v>
      </c>
    </row>
    <row r="244" spans="2:14" ht="141.75" customHeight="1" x14ac:dyDescent="0.2">
      <c r="B244" s="87" t="s">
        <v>712</v>
      </c>
      <c r="C244" s="92" t="s">
        <v>804</v>
      </c>
      <c r="D244" s="95" t="s">
        <v>805</v>
      </c>
      <c r="E244" s="95"/>
      <c r="F244" s="71" t="str">
        <f t="shared" si="22"/>
        <v>0801</v>
      </c>
      <c r="G244" s="71" t="s">
        <v>828</v>
      </c>
      <c r="H244" s="90" t="s">
        <v>546</v>
      </c>
      <c r="I244" s="91" t="s">
        <v>843</v>
      </c>
      <c r="J244" s="72" t="s">
        <v>535</v>
      </c>
      <c r="K244" s="71" t="s">
        <v>536</v>
      </c>
      <c r="L244" s="94">
        <v>86200</v>
      </c>
      <c r="M244" s="94">
        <v>86200</v>
      </c>
      <c r="N244" s="94">
        <v>79300</v>
      </c>
    </row>
    <row r="245" spans="2:14" ht="141.75" customHeight="1" x14ac:dyDescent="0.2">
      <c r="B245" s="87" t="s">
        <v>712</v>
      </c>
      <c r="C245" s="92" t="s">
        <v>804</v>
      </c>
      <c r="D245" s="95" t="s">
        <v>805</v>
      </c>
      <c r="E245" s="95"/>
      <c r="F245" s="71" t="str">
        <f t="shared" si="22"/>
        <v>0801</v>
      </c>
      <c r="G245" s="71" t="s">
        <v>829</v>
      </c>
      <c r="H245" s="90" t="s">
        <v>546</v>
      </c>
      <c r="I245" s="91" t="s">
        <v>844</v>
      </c>
      <c r="J245" s="72" t="s">
        <v>535</v>
      </c>
      <c r="K245" s="71" t="s">
        <v>536</v>
      </c>
      <c r="L245" s="94">
        <v>13830244</v>
      </c>
      <c r="M245" s="94">
        <v>13403800</v>
      </c>
      <c r="N245" s="94">
        <v>12331500</v>
      </c>
    </row>
    <row r="246" spans="2:14" ht="141.75" customHeight="1" x14ac:dyDescent="0.2">
      <c r="B246" s="87" t="s">
        <v>712</v>
      </c>
      <c r="C246" s="92" t="s">
        <v>804</v>
      </c>
      <c r="D246" s="95" t="s">
        <v>805</v>
      </c>
      <c r="E246" s="95"/>
      <c r="F246" s="71" t="str">
        <f t="shared" si="22"/>
        <v>0801</v>
      </c>
      <c r="G246" s="71" t="s">
        <v>830</v>
      </c>
      <c r="H246" s="90" t="s">
        <v>546</v>
      </c>
      <c r="I246" s="91" t="s">
        <v>845</v>
      </c>
      <c r="J246" s="72" t="s">
        <v>535</v>
      </c>
      <c r="K246" s="71" t="s">
        <v>719</v>
      </c>
      <c r="L246" s="94">
        <v>330600</v>
      </c>
      <c r="M246" s="94">
        <v>0</v>
      </c>
      <c r="N246" s="94">
        <v>0</v>
      </c>
    </row>
    <row r="247" spans="2:14" ht="141.75" customHeight="1" x14ac:dyDescent="0.2">
      <c r="B247" s="87" t="s">
        <v>712</v>
      </c>
      <c r="C247" s="92" t="s">
        <v>804</v>
      </c>
      <c r="D247" s="95" t="s">
        <v>805</v>
      </c>
      <c r="E247" s="95"/>
      <c r="F247" s="71" t="str">
        <f t="shared" si="22"/>
        <v>0801</v>
      </c>
      <c r="G247" s="90" t="s">
        <v>601</v>
      </c>
      <c r="H247" s="90" t="s">
        <v>737</v>
      </c>
      <c r="I247" s="91" t="s">
        <v>554</v>
      </c>
      <c r="J247" s="72" t="s">
        <v>535</v>
      </c>
      <c r="K247" s="71" t="s">
        <v>536</v>
      </c>
      <c r="L247" s="94">
        <v>100000</v>
      </c>
      <c r="M247" s="94">
        <v>0</v>
      </c>
      <c r="N247" s="94">
        <v>0</v>
      </c>
    </row>
    <row r="248" spans="2:14" ht="141.75" customHeight="1" x14ac:dyDescent="0.2">
      <c r="B248" s="87" t="s">
        <v>712</v>
      </c>
      <c r="C248" s="92" t="s">
        <v>804</v>
      </c>
      <c r="D248" s="95" t="s">
        <v>805</v>
      </c>
      <c r="E248" s="95"/>
      <c r="F248" s="71" t="str">
        <f t="shared" si="22"/>
        <v>0801</v>
      </c>
      <c r="G248" s="90" t="s">
        <v>646</v>
      </c>
      <c r="H248" s="90" t="s">
        <v>737</v>
      </c>
      <c r="I248" s="91" t="s">
        <v>654</v>
      </c>
      <c r="J248" s="72" t="s">
        <v>535</v>
      </c>
      <c r="K248" s="71" t="s">
        <v>543</v>
      </c>
      <c r="L248" s="94">
        <v>76000</v>
      </c>
      <c r="M248" s="94">
        <v>0</v>
      </c>
      <c r="N248" s="94">
        <v>0</v>
      </c>
    </row>
    <row r="249" spans="2:14" ht="141.75" customHeight="1" x14ac:dyDescent="0.2">
      <c r="B249" s="87" t="s">
        <v>712</v>
      </c>
      <c r="C249" s="92" t="s">
        <v>804</v>
      </c>
      <c r="D249" s="95" t="s">
        <v>805</v>
      </c>
      <c r="E249" s="95"/>
      <c r="F249" s="71" t="str">
        <f>"0802"</f>
        <v>0802</v>
      </c>
      <c r="G249" s="90" t="s">
        <v>846</v>
      </c>
      <c r="H249" s="90" t="s">
        <v>546</v>
      </c>
      <c r="I249" s="91" t="s">
        <v>847</v>
      </c>
      <c r="J249" s="72" t="s">
        <v>535</v>
      </c>
      <c r="K249" s="71" t="s">
        <v>536</v>
      </c>
      <c r="L249" s="94">
        <v>3136300</v>
      </c>
      <c r="M249" s="94">
        <v>3558700</v>
      </c>
      <c r="N249" s="94">
        <v>3274000</v>
      </c>
    </row>
    <row r="250" spans="2:14" ht="141.75" customHeight="1" x14ac:dyDescent="0.2">
      <c r="B250" s="87" t="s">
        <v>712</v>
      </c>
      <c r="C250" s="92" t="s">
        <v>804</v>
      </c>
      <c r="D250" s="95" t="s">
        <v>805</v>
      </c>
      <c r="E250" s="95"/>
      <c r="F250" s="71" t="str">
        <f>"0804"</f>
        <v>0804</v>
      </c>
      <c r="G250" s="90" t="s">
        <v>848</v>
      </c>
      <c r="H250" s="90" t="s">
        <v>546</v>
      </c>
      <c r="I250" s="91" t="s">
        <v>851</v>
      </c>
      <c r="J250" s="72" t="s">
        <v>535</v>
      </c>
      <c r="K250" s="71" t="s">
        <v>536</v>
      </c>
      <c r="L250" s="94">
        <v>2727900</v>
      </c>
      <c r="M250" s="94">
        <v>2727900</v>
      </c>
      <c r="N250" s="94">
        <v>2509700</v>
      </c>
    </row>
    <row r="251" spans="2:14" ht="141.75" customHeight="1" x14ac:dyDescent="0.2">
      <c r="B251" s="87" t="s">
        <v>712</v>
      </c>
      <c r="C251" s="92" t="s">
        <v>804</v>
      </c>
      <c r="D251" s="95" t="s">
        <v>805</v>
      </c>
      <c r="E251" s="95"/>
      <c r="F251" s="71" t="str">
        <f t="shared" ref="F251:F260" si="23">"0804"</f>
        <v>0804</v>
      </c>
      <c r="G251" s="90" t="s">
        <v>849</v>
      </c>
      <c r="H251" s="90">
        <v>121</v>
      </c>
      <c r="I251" s="91" t="s">
        <v>852</v>
      </c>
      <c r="J251" s="72" t="s">
        <v>535</v>
      </c>
      <c r="K251" s="71" t="s">
        <v>536</v>
      </c>
      <c r="L251" s="94">
        <v>1403128</v>
      </c>
      <c r="M251" s="94">
        <v>1402900</v>
      </c>
      <c r="N251" s="94">
        <v>1290700</v>
      </c>
    </row>
    <row r="252" spans="2:14" ht="141.75" customHeight="1" x14ac:dyDescent="0.2">
      <c r="B252" s="87" t="s">
        <v>712</v>
      </c>
      <c r="C252" s="92" t="s">
        <v>804</v>
      </c>
      <c r="D252" s="95" t="s">
        <v>805</v>
      </c>
      <c r="E252" s="95"/>
      <c r="F252" s="71" t="str">
        <f t="shared" si="23"/>
        <v>0804</v>
      </c>
      <c r="G252" s="90" t="s">
        <v>849</v>
      </c>
      <c r="H252" s="90" t="s">
        <v>594</v>
      </c>
      <c r="I252" s="91" t="s">
        <v>852</v>
      </c>
      <c r="J252" s="72" t="s">
        <v>535</v>
      </c>
      <c r="K252" s="71" t="s">
        <v>536</v>
      </c>
      <c r="L252" s="94">
        <v>423669</v>
      </c>
      <c r="M252" s="94">
        <v>423600</v>
      </c>
      <c r="N252" s="94">
        <v>389700</v>
      </c>
    </row>
    <row r="253" spans="2:14" ht="141.75" customHeight="1" x14ac:dyDescent="0.2">
      <c r="B253" s="87" t="s">
        <v>712</v>
      </c>
      <c r="C253" s="92" t="s">
        <v>804</v>
      </c>
      <c r="D253" s="95" t="s">
        <v>805</v>
      </c>
      <c r="E253" s="95"/>
      <c r="F253" s="71" t="str">
        <f t="shared" si="23"/>
        <v>0804</v>
      </c>
      <c r="G253" s="90" t="s">
        <v>849</v>
      </c>
      <c r="H253" s="90" t="s">
        <v>550</v>
      </c>
      <c r="I253" s="91" t="s">
        <v>852</v>
      </c>
      <c r="J253" s="72" t="s">
        <v>535</v>
      </c>
      <c r="K253" s="71" t="s">
        <v>536</v>
      </c>
      <c r="L253" s="94">
        <v>1593100</v>
      </c>
      <c r="M253" s="94">
        <v>897300</v>
      </c>
      <c r="N253" s="94">
        <v>825500</v>
      </c>
    </row>
    <row r="254" spans="2:14" ht="141.75" customHeight="1" x14ac:dyDescent="0.2">
      <c r="B254" s="87" t="s">
        <v>712</v>
      </c>
      <c r="C254" s="92" t="s">
        <v>804</v>
      </c>
      <c r="D254" s="95" t="s">
        <v>805</v>
      </c>
      <c r="E254" s="95"/>
      <c r="F254" s="71" t="str">
        <f t="shared" si="23"/>
        <v>0804</v>
      </c>
      <c r="G254" s="90" t="s">
        <v>849</v>
      </c>
      <c r="H254" s="90" t="s">
        <v>537</v>
      </c>
      <c r="I254" s="91" t="s">
        <v>852</v>
      </c>
      <c r="J254" s="72" t="s">
        <v>535</v>
      </c>
      <c r="K254" s="71" t="s">
        <v>536</v>
      </c>
      <c r="L254" s="94">
        <v>4600</v>
      </c>
      <c r="M254" s="94">
        <v>500</v>
      </c>
      <c r="N254" s="94">
        <v>500</v>
      </c>
    </row>
    <row r="255" spans="2:14" ht="141.75" customHeight="1" x14ac:dyDescent="0.2">
      <c r="B255" s="87" t="s">
        <v>712</v>
      </c>
      <c r="C255" s="92" t="s">
        <v>804</v>
      </c>
      <c r="D255" s="95" t="s">
        <v>805</v>
      </c>
      <c r="E255" s="95"/>
      <c r="F255" s="71" t="str">
        <f t="shared" si="23"/>
        <v>0804</v>
      </c>
      <c r="G255" s="90" t="s">
        <v>849</v>
      </c>
      <c r="H255" s="90" t="s">
        <v>538</v>
      </c>
      <c r="I255" s="91" t="s">
        <v>852</v>
      </c>
      <c r="J255" s="72" t="s">
        <v>535</v>
      </c>
      <c r="K255" s="71" t="s">
        <v>536</v>
      </c>
      <c r="L255" s="94">
        <v>100</v>
      </c>
      <c r="M255" s="94">
        <v>0</v>
      </c>
      <c r="N255" s="94">
        <v>0</v>
      </c>
    </row>
    <row r="256" spans="2:14" ht="141.75" customHeight="1" x14ac:dyDescent="0.2">
      <c r="B256" s="87" t="s">
        <v>712</v>
      </c>
      <c r="C256" s="92" t="s">
        <v>804</v>
      </c>
      <c r="D256" s="95" t="s">
        <v>805</v>
      </c>
      <c r="E256" s="95"/>
      <c r="F256" s="71" t="str">
        <f t="shared" si="23"/>
        <v>0804</v>
      </c>
      <c r="G256" s="90" t="s">
        <v>850</v>
      </c>
      <c r="H256" s="90" t="s">
        <v>547</v>
      </c>
      <c r="I256" s="91" t="s">
        <v>853</v>
      </c>
      <c r="J256" s="72" t="s">
        <v>535</v>
      </c>
      <c r="K256" s="71" t="s">
        <v>536</v>
      </c>
      <c r="L256" s="94">
        <v>362100</v>
      </c>
      <c r="M256" s="94">
        <v>362100</v>
      </c>
      <c r="N256" s="94">
        <v>362100</v>
      </c>
    </row>
    <row r="257" spans="2:14" ht="141.75" customHeight="1" x14ac:dyDescent="0.2">
      <c r="B257" s="87" t="s">
        <v>712</v>
      </c>
      <c r="C257" s="92" t="s">
        <v>804</v>
      </c>
      <c r="D257" s="95" t="s">
        <v>805</v>
      </c>
      <c r="E257" s="95"/>
      <c r="F257" s="71" t="str">
        <f t="shared" si="23"/>
        <v>0804</v>
      </c>
      <c r="G257" s="90" t="s">
        <v>850</v>
      </c>
      <c r="H257" s="90" t="s">
        <v>549</v>
      </c>
      <c r="I257" s="91" t="s">
        <v>853</v>
      </c>
      <c r="J257" s="72" t="s">
        <v>535</v>
      </c>
      <c r="K257" s="71" t="s">
        <v>536</v>
      </c>
      <c r="L257" s="94">
        <v>109360</v>
      </c>
      <c r="M257" s="94">
        <v>109360</v>
      </c>
      <c r="N257" s="94">
        <v>109360</v>
      </c>
    </row>
    <row r="258" spans="2:14" ht="141.75" customHeight="1" x14ac:dyDescent="0.2">
      <c r="B258" s="87" t="s">
        <v>712</v>
      </c>
      <c r="C258" s="92" t="s">
        <v>804</v>
      </c>
      <c r="D258" s="95" t="s">
        <v>805</v>
      </c>
      <c r="E258" s="95"/>
      <c r="F258" s="71" t="str">
        <f t="shared" si="23"/>
        <v>0804</v>
      </c>
      <c r="G258" s="90" t="s">
        <v>850</v>
      </c>
      <c r="H258" s="90" t="s">
        <v>550</v>
      </c>
      <c r="I258" s="91" t="s">
        <v>853</v>
      </c>
      <c r="J258" s="72" t="s">
        <v>535</v>
      </c>
      <c r="K258" s="71" t="s">
        <v>536</v>
      </c>
      <c r="L258" s="94">
        <v>131140</v>
      </c>
      <c r="M258" s="94">
        <v>131140</v>
      </c>
      <c r="N258" s="94">
        <v>82740</v>
      </c>
    </row>
    <row r="259" spans="2:14" ht="141.75" customHeight="1" x14ac:dyDescent="0.2">
      <c r="B259" s="87" t="s">
        <v>712</v>
      </c>
      <c r="C259" s="92" t="s">
        <v>804</v>
      </c>
      <c r="D259" s="95" t="s">
        <v>805</v>
      </c>
      <c r="E259" s="95"/>
      <c r="F259" s="71" t="str">
        <f t="shared" si="23"/>
        <v>0804</v>
      </c>
      <c r="G259" s="90" t="s">
        <v>850</v>
      </c>
      <c r="H259" s="90" t="s">
        <v>537</v>
      </c>
      <c r="I259" s="91" t="s">
        <v>853</v>
      </c>
      <c r="J259" s="72" t="s">
        <v>535</v>
      </c>
      <c r="K259" s="71" t="s">
        <v>536</v>
      </c>
      <c r="L259" s="94">
        <v>4200</v>
      </c>
      <c r="M259" s="94">
        <v>4200</v>
      </c>
      <c r="N259" s="94">
        <v>4200</v>
      </c>
    </row>
    <row r="260" spans="2:14" ht="141.75" customHeight="1" x14ac:dyDescent="0.2">
      <c r="B260" s="87" t="s">
        <v>712</v>
      </c>
      <c r="C260" s="92" t="s">
        <v>804</v>
      </c>
      <c r="D260" s="95" t="s">
        <v>805</v>
      </c>
      <c r="E260" s="95"/>
      <c r="F260" s="71" t="str">
        <f t="shared" si="23"/>
        <v>0804</v>
      </c>
      <c r="G260" s="90" t="s">
        <v>601</v>
      </c>
      <c r="H260" s="90" t="s">
        <v>550</v>
      </c>
      <c r="I260" s="91" t="s">
        <v>554</v>
      </c>
      <c r="J260" s="72" t="s">
        <v>535</v>
      </c>
      <c r="K260" s="71" t="s">
        <v>536</v>
      </c>
      <c r="L260" s="94">
        <v>76000</v>
      </c>
      <c r="M260" s="94">
        <v>76000</v>
      </c>
      <c r="N260" s="94">
        <v>76000</v>
      </c>
    </row>
    <row r="261" spans="2:14" ht="141.75" customHeight="1" x14ac:dyDescent="0.2">
      <c r="B261" s="87" t="s">
        <v>854</v>
      </c>
      <c r="C261" s="92" t="s">
        <v>855</v>
      </c>
      <c r="D261" s="95" t="s">
        <v>856</v>
      </c>
      <c r="E261" s="95"/>
      <c r="F261" s="71" t="str">
        <f>"0707"</f>
        <v>0707</v>
      </c>
      <c r="G261" s="90" t="s">
        <v>806</v>
      </c>
      <c r="H261" s="90" t="s">
        <v>737</v>
      </c>
      <c r="I261" s="91" t="s">
        <v>812</v>
      </c>
      <c r="J261" s="72" t="s">
        <v>535</v>
      </c>
      <c r="K261" s="71" t="s">
        <v>536</v>
      </c>
      <c r="L261" s="94">
        <v>30000</v>
      </c>
      <c r="M261" s="94">
        <v>30000</v>
      </c>
      <c r="N261" s="94">
        <v>30000</v>
      </c>
    </row>
    <row r="262" spans="2:14" ht="141.75" customHeight="1" x14ac:dyDescent="0.2">
      <c r="B262" s="87" t="s">
        <v>854</v>
      </c>
      <c r="C262" s="92" t="s">
        <v>855</v>
      </c>
      <c r="D262" s="95" t="s">
        <v>856</v>
      </c>
      <c r="E262" s="95"/>
      <c r="F262" s="71" t="str">
        <f t="shared" ref="F262:F267" si="24">"0707"</f>
        <v>0707</v>
      </c>
      <c r="G262" s="90" t="s">
        <v>807</v>
      </c>
      <c r="H262" s="90" t="s">
        <v>737</v>
      </c>
      <c r="I262" s="91" t="s">
        <v>813</v>
      </c>
      <c r="J262" s="72" t="s">
        <v>535</v>
      </c>
      <c r="K262" s="71" t="s">
        <v>536</v>
      </c>
      <c r="L262" s="94">
        <v>5000</v>
      </c>
      <c r="M262" s="94">
        <v>5000</v>
      </c>
      <c r="N262" s="94">
        <v>4600</v>
      </c>
    </row>
    <row r="263" spans="2:14" ht="141.75" customHeight="1" x14ac:dyDescent="0.2">
      <c r="B263" s="87" t="s">
        <v>854</v>
      </c>
      <c r="C263" s="92" t="s">
        <v>855</v>
      </c>
      <c r="D263" s="95" t="s">
        <v>856</v>
      </c>
      <c r="E263" s="95"/>
      <c r="F263" s="71" t="str">
        <f t="shared" si="24"/>
        <v>0707</v>
      </c>
      <c r="G263" s="90" t="s">
        <v>601</v>
      </c>
      <c r="H263" s="90" t="s">
        <v>737</v>
      </c>
      <c r="I263" s="91" t="s">
        <v>554</v>
      </c>
      <c r="J263" s="72" t="s">
        <v>535</v>
      </c>
      <c r="K263" s="71" t="s">
        <v>536</v>
      </c>
      <c r="L263" s="94">
        <v>11000</v>
      </c>
      <c r="M263" s="94">
        <v>11000</v>
      </c>
      <c r="N263" s="94">
        <v>11000</v>
      </c>
    </row>
    <row r="264" spans="2:14" ht="141.75" customHeight="1" x14ac:dyDescent="0.2">
      <c r="B264" s="87" t="s">
        <v>854</v>
      </c>
      <c r="C264" s="92" t="s">
        <v>855</v>
      </c>
      <c r="D264" s="95" t="s">
        <v>856</v>
      </c>
      <c r="E264" s="95"/>
      <c r="F264" s="71" t="str">
        <f t="shared" si="24"/>
        <v>0707</v>
      </c>
      <c r="G264" s="90" t="s">
        <v>857</v>
      </c>
      <c r="H264" s="90" t="s">
        <v>546</v>
      </c>
      <c r="I264" s="91" t="s">
        <v>859</v>
      </c>
      <c r="J264" s="72" t="s">
        <v>535</v>
      </c>
      <c r="K264" s="71" t="s">
        <v>536</v>
      </c>
      <c r="L264" s="94">
        <v>9275479</v>
      </c>
      <c r="M264" s="94">
        <v>9233880</v>
      </c>
      <c r="N264" s="94">
        <v>8495180</v>
      </c>
    </row>
    <row r="265" spans="2:14" ht="141.75" customHeight="1" x14ac:dyDescent="0.2">
      <c r="B265" s="87" t="s">
        <v>854</v>
      </c>
      <c r="C265" s="92" t="s">
        <v>855</v>
      </c>
      <c r="D265" s="95" t="s">
        <v>856</v>
      </c>
      <c r="E265" s="95"/>
      <c r="F265" s="71" t="str">
        <f t="shared" si="24"/>
        <v>0707</v>
      </c>
      <c r="G265" s="90" t="s">
        <v>858</v>
      </c>
      <c r="H265" s="90" t="s">
        <v>737</v>
      </c>
      <c r="I265" s="91" t="s">
        <v>860</v>
      </c>
      <c r="J265" s="72" t="s">
        <v>535</v>
      </c>
      <c r="K265" s="71" t="s">
        <v>536</v>
      </c>
      <c r="L265" s="94">
        <v>355000</v>
      </c>
      <c r="M265" s="94">
        <v>355000</v>
      </c>
      <c r="N265" s="94">
        <v>326600</v>
      </c>
    </row>
    <row r="266" spans="2:14" ht="141.75" customHeight="1" x14ac:dyDescent="0.2">
      <c r="B266" s="87" t="s">
        <v>854</v>
      </c>
      <c r="C266" s="92" t="s">
        <v>855</v>
      </c>
      <c r="D266" s="95" t="s">
        <v>856</v>
      </c>
      <c r="E266" s="95"/>
      <c r="F266" s="71" t="str">
        <f t="shared" si="24"/>
        <v>0707</v>
      </c>
      <c r="G266" s="90" t="s">
        <v>646</v>
      </c>
      <c r="H266" s="90" t="s">
        <v>737</v>
      </c>
      <c r="I266" s="91" t="s">
        <v>654</v>
      </c>
      <c r="J266" s="72" t="s">
        <v>535</v>
      </c>
      <c r="K266" s="71" t="s">
        <v>543</v>
      </c>
      <c r="L266" s="94">
        <v>70000</v>
      </c>
      <c r="M266" s="94">
        <v>0</v>
      </c>
      <c r="N266" s="94">
        <v>0</v>
      </c>
    </row>
    <row r="267" spans="2:14" ht="41.25" customHeight="1" x14ac:dyDescent="0.2">
      <c r="B267" s="87"/>
      <c r="C267" s="92"/>
      <c r="D267" s="95"/>
      <c r="E267" s="95"/>
      <c r="F267" s="71"/>
      <c r="G267" s="90"/>
      <c r="H267" s="90"/>
      <c r="I267" s="91"/>
      <c r="J267" s="72"/>
      <c r="K267" s="71"/>
      <c r="L267" s="94">
        <v>1022559573.5</v>
      </c>
      <c r="M267" s="94">
        <v>723091249.92999995</v>
      </c>
      <c r="N267" s="94">
        <v>705582191.09000003</v>
      </c>
    </row>
    <row r="269" spans="2:14" ht="16.5" customHeight="1" x14ac:dyDescent="0.2"/>
    <row r="270" spans="2:14" ht="20.25" customHeight="1" x14ac:dyDescent="0.25">
      <c r="B270" s="69" t="s">
        <v>511</v>
      </c>
      <c r="C270" s="69"/>
    </row>
    <row r="271" spans="2:14" ht="15.75" x14ac:dyDescent="0.2">
      <c r="M271" s="132" t="s">
        <v>530</v>
      </c>
      <c r="N271" s="132"/>
    </row>
    <row r="272" spans="2:14" ht="108" customHeight="1" x14ac:dyDescent="0.2">
      <c r="B272" s="73" t="s">
        <v>522</v>
      </c>
      <c r="C272" s="110" t="s">
        <v>523</v>
      </c>
      <c r="D272" s="111"/>
      <c r="E272" s="110" t="s">
        <v>182</v>
      </c>
      <c r="F272" s="111"/>
      <c r="G272" s="110" t="s">
        <v>524</v>
      </c>
      <c r="H272" s="111"/>
      <c r="I272" s="110" t="s">
        <v>501</v>
      </c>
      <c r="J272" s="123"/>
      <c r="K272" s="111"/>
      <c r="L272" s="130" t="s">
        <v>499</v>
      </c>
      <c r="M272" s="130"/>
      <c r="N272" s="130"/>
    </row>
    <row r="273" spans="1:14" ht="196.5" customHeight="1" x14ac:dyDescent="0.2">
      <c r="B273" s="71" t="s">
        <v>517</v>
      </c>
      <c r="C273" s="116" t="s">
        <v>518</v>
      </c>
      <c r="D273" s="117"/>
      <c r="E273" s="96" t="s">
        <v>518</v>
      </c>
      <c r="F273" s="97"/>
      <c r="G273" s="112" t="s">
        <v>521</v>
      </c>
      <c r="H273" s="113"/>
      <c r="I273" s="107" t="s">
        <v>174</v>
      </c>
      <c r="J273" s="108"/>
      <c r="K273" s="109"/>
      <c r="L273" s="178">
        <v>2017</v>
      </c>
      <c r="M273" s="178">
        <v>2018</v>
      </c>
      <c r="N273" s="178">
        <v>2019</v>
      </c>
    </row>
    <row r="274" spans="1:14" ht="196.5" customHeight="1" x14ac:dyDescent="0.2">
      <c r="B274" s="71" t="s">
        <v>608</v>
      </c>
      <c r="C274" s="174">
        <v>300</v>
      </c>
      <c r="D274" s="175"/>
      <c r="E274" s="96" t="s">
        <v>610</v>
      </c>
      <c r="F274" s="97"/>
      <c r="G274" s="176" t="str">
        <f>"01020000050000710"</f>
        <v>01020000050000710</v>
      </c>
      <c r="H274" s="177"/>
      <c r="I274" s="107" t="s">
        <v>861</v>
      </c>
      <c r="J274" s="108"/>
      <c r="K274" s="109"/>
      <c r="L274" s="94">
        <v>17000000</v>
      </c>
      <c r="M274" s="94">
        <v>7359191.9299999997</v>
      </c>
      <c r="N274" s="94">
        <v>6610835.0899999999</v>
      </c>
    </row>
    <row r="275" spans="1:14" ht="196.5" customHeight="1" x14ac:dyDescent="0.2">
      <c r="B275" s="71" t="s">
        <v>608</v>
      </c>
      <c r="C275" s="174">
        <v>300</v>
      </c>
      <c r="D275" s="175"/>
      <c r="E275" s="96" t="s">
        <v>610</v>
      </c>
      <c r="F275" s="97"/>
      <c r="G275" s="176" t="str">
        <f>"01020000050000810"</f>
        <v>01020000050000810</v>
      </c>
      <c r="H275" s="177"/>
      <c r="I275" s="107" t="s">
        <v>862</v>
      </c>
      <c r="J275" s="108"/>
      <c r="K275" s="109"/>
      <c r="L275" s="94">
        <v>0</v>
      </c>
      <c r="M275" s="83">
        <v>0</v>
      </c>
      <c r="N275" s="94">
        <v>-25000000</v>
      </c>
    </row>
    <row r="276" spans="1:14" ht="196.5" customHeight="1" x14ac:dyDescent="0.2">
      <c r="B276" s="71" t="s">
        <v>608</v>
      </c>
      <c r="C276" s="174">
        <v>300</v>
      </c>
      <c r="D276" s="175"/>
      <c r="E276" s="96" t="s">
        <v>610</v>
      </c>
      <c r="F276" s="97"/>
      <c r="G276" s="176" t="str">
        <f>"01030000050000710"</f>
        <v>01030000050000710</v>
      </c>
      <c r="H276" s="177"/>
      <c r="I276" s="107" t="s">
        <v>863</v>
      </c>
      <c r="J276" s="108"/>
      <c r="K276" s="109"/>
      <c r="L276" s="94">
        <v>1230000</v>
      </c>
      <c r="M276" s="94">
        <v>0</v>
      </c>
      <c r="N276" s="94">
        <v>0</v>
      </c>
    </row>
    <row r="277" spans="1:14" ht="196.5" customHeight="1" x14ac:dyDescent="0.2">
      <c r="B277" s="71" t="s">
        <v>608</v>
      </c>
      <c r="C277" s="174">
        <v>300</v>
      </c>
      <c r="D277" s="175"/>
      <c r="E277" s="96" t="s">
        <v>610</v>
      </c>
      <c r="F277" s="97"/>
      <c r="G277" s="176" t="str">
        <f>"01030000050000810"</f>
        <v>01030000050000810</v>
      </c>
      <c r="H277" s="177"/>
      <c r="I277" s="107" t="s">
        <v>864</v>
      </c>
      <c r="J277" s="108"/>
      <c r="K277" s="109"/>
      <c r="L277" s="94">
        <v>-780000</v>
      </c>
      <c r="M277" s="94">
        <v>0</v>
      </c>
      <c r="N277" s="94">
        <v>0</v>
      </c>
    </row>
    <row r="278" spans="1:14" ht="196.5" customHeight="1" x14ac:dyDescent="0.2">
      <c r="B278" s="71" t="s">
        <v>608</v>
      </c>
      <c r="C278" s="174">
        <v>300</v>
      </c>
      <c r="D278" s="175"/>
      <c r="E278" s="96" t="s">
        <v>610</v>
      </c>
      <c r="F278" s="97"/>
      <c r="G278" s="176" t="str">
        <f>"01060501050000640"</f>
        <v>01060501050000640</v>
      </c>
      <c r="H278" s="177"/>
      <c r="I278" s="107" t="s">
        <v>865</v>
      </c>
      <c r="J278" s="108"/>
      <c r="K278" s="109"/>
      <c r="L278" s="94">
        <v>1.62</v>
      </c>
      <c r="M278" s="94">
        <v>0</v>
      </c>
      <c r="N278" s="94">
        <v>0</v>
      </c>
    </row>
    <row r="279" spans="1:14" ht="196.5" customHeight="1" x14ac:dyDescent="0.2">
      <c r="B279" s="71" t="s">
        <v>608</v>
      </c>
      <c r="C279" s="174">
        <v>300</v>
      </c>
      <c r="D279" s="175"/>
      <c r="E279" s="96" t="s">
        <v>610</v>
      </c>
      <c r="F279" s="97"/>
      <c r="G279" s="176" t="str">
        <f>"01060502050000640"</f>
        <v>01060502050000640</v>
      </c>
      <c r="H279" s="177"/>
      <c r="I279" s="107" t="s">
        <v>866</v>
      </c>
      <c r="J279" s="108"/>
      <c r="K279" s="109"/>
      <c r="L279" s="94">
        <v>780000</v>
      </c>
      <c r="M279" s="94">
        <v>0</v>
      </c>
      <c r="N279" s="94">
        <v>0</v>
      </c>
    </row>
    <row r="280" spans="1:14" ht="196.5" customHeight="1" x14ac:dyDescent="0.2">
      <c r="B280" s="71" t="s">
        <v>608</v>
      </c>
      <c r="C280" s="174">
        <v>300</v>
      </c>
      <c r="D280" s="175"/>
      <c r="E280" s="96" t="s">
        <v>610</v>
      </c>
      <c r="F280" s="97"/>
      <c r="G280" s="176" t="str">
        <f>"01060502050000540"</f>
        <v>01060502050000540</v>
      </c>
      <c r="H280" s="177"/>
      <c r="I280" s="107" t="s">
        <v>867</v>
      </c>
      <c r="J280" s="108"/>
      <c r="K280" s="109"/>
      <c r="L280" s="94">
        <v>-1230000</v>
      </c>
      <c r="M280" s="94">
        <v>0</v>
      </c>
      <c r="N280" s="94">
        <v>0</v>
      </c>
    </row>
    <row r="281" spans="1:14" ht="196.5" customHeight="1" x14ac:dyDescent="0.2">
      <c r="B281" s="71" t="s">
        <v>608</v>
      </c>
      <c r="C281" s="174">
        <v>300</v>
      </c>
      <c r="D281" s="175"/>
      <c r="E281" s="96" t="s">
        <v>610</v>
      </c>
      <c r="F281" s="97"/>
      <c r="G281" s="176" t="str">
        <f>"01050201050000510"</f>
        <v>01050201050000510</v>
      </c>
      <c r="H281" s="177"/>
      <c r="I281" s="107" t="s">
        <v>868</v>
      </c>
      <c r="J281" s="108"/>
      <c r="K281" s="109"/>
      <c r="L281" s="94">
        <v>-1018541361</v>
      </c>
      <c r="M281" s="94">
        <v>-723091249.92999995</v>
      </c>
      <c r="N281" s="94">
        <v>-730582191.09000003</v>
      </c>
    </row>
    <row r="282" spans="1:14" ht="196.5" customHeight="1" x14ac:dyDescent="0.2">
      <c r="B282" s="71" t="s">
        <v>608</v>
      </c>
      <c r="C282" s="174">
        <v>300</v>
      </c>
      <c r="D282" s="175"/>
      <c r="E282" s="96" t="s">
        <v>610</v>
      </c>
      <c r="F282" s="97"/>
      <c r="G282" s="176" t="str">
        <f>"01060502050000540"</f>
        <v>01060502050000540</v>
      </c>
      <c r="H282" s="177"/>
      <c r="I282" s="107" t="s">
        <v>868</v>
      </c>
      <c r="J282" s="108"/>
      <c r="K282" s="109"/>
      <c r="L282" s="94">
        <v>1024569573.5</v>
      </c>
      <c r="M282" s="94">
        <v>723091249.92999995</v>
      </c>
      <c r="N282" s="94">
        <v>730582191.09000003</v>
      </c>
    </row>
    <row r="283" spans="1:14" ht="16.5" x14ac:dyDescent="0.2">
      <c r="A283" s="68" t="s">
        <v>208</v>
      </c>
      <c r="B283" s="71"/>
      <c r="C283" s="118"/>
      <c r="D283" s="119"/>
      <c r="E283" s="120"/>
      <c r="F283" s="121"/>
      <c r="G283" s="114"/>
      <c r="H283" s="115"/>
      <c r="I283" s="81"/>
      <c r="J283" s="81"/>
      <c r="K283" s="82"/>
      <c r="L283" s="179">
        <v>23028214.120000005</v>
      </c>
      <c r="M283" s="179">
        <v>7359191.9299999997</v>
      </c>
      <c r="N283" s="179">
        <v>-18389164.91</v>
      </c>
    </row>
  </sheetData>
  <mergeCells count="316">
    <mergeCell ref="I282:K282"/>
    <mergeCell ref="D267:E267"/>
    <mergeCell ref="G282:H282"/>
    <mergeCell ref="C275:D275"/>
    <mergeCell ref="C276:D276"/>
    <mergeCell ref="E276:F276"/>
    <mergeCell ref="C277:D277"/>
    <mergeCell ref="E277:F277"/>
    <mergeCell ref="C278:D278"/>
    <mergeCell ref="E278:F278"/>
    <mergeCell ref="C279:D279"/>
    <mergeCell ref="E279:F279"/>
    <mergeCell ref="C280:D280"/>
    <mergeCell ref="E280:F280"/>
    <mergeCell ref="C281:D281"/>
    <mergeCell ref="E281:F281"/>
    <mergeCell ref="C282:D282"/>
    <mergeCell ref="E282:F282"/>
    <mergeCell ref="G274:H274"/>
    <mergeCell ref="G275:H275"/>
    <mergeCell ref="G276:H276"/>
    <mergeCell ref="G277:H277"/>
    <mergeCell ref="G278:H278"/>
    <mergeCell ref="G279:H279"/>
    <mergeCell ref="G280:H280"/>
    <mergeCell ref="G281:H281"/>
    <mergeCell ref="I274:K274"/>
    <mergeCell ref="I275:K275"/>
    <mergeCell ref="I276:K276"/>
    <mergeCell ref="I277:K277"/>
    <mergeCell ref="I278:K278"/>
    <mergeCell ref="I279:K279"/>
    <mergeCell ref="I280:K280"/>
    <mergeCell ref="I281:K281"/>
    <mergeCell ref="D71:E71"/>
    <mergeCell ref="D77:E77"/>
    <mergeCell ref="D78:E78"/>
    <mergeCell ref="D79:E79"/>
    <mergeCell ref="D80:E80"/>
    <mergeCell ref="D72:E72"/>
    <mergeCell ref="D73:E73"/>
    <mergeCell ref="D74:E74"/>
    <mergeCell ref="D75:E75"/>
    <mergeCell ref="D76:E76"/>
    <mergeCell ref="D62:E62"/>
    <mergeCell ref="D63:E63"/>
    <mergeCell ref="D64:E64"/>
    <mergeCell ref="D65:E65"/>
    <mergeCell ref="D66:E66"/>
    <mergeCell ref="D67:E67"/>
    <mergeCell ref="D68:E68"/>
    <mergeCell ref="D69:E69"/>
    <mergeCell ref="D70:E70"/>
    <mergeCell ref="D53:E53"/>
    <mergeCell ref="D54:E54"/>
    <mergeCell ref="D55:E55"/>
    <mergeCell ref="D56:E56"/>
    <mergeCell ref="D57:E57"/>
    <mergeCell ref="D58:E58"/>
    <mergeCell ref="D59:E59"/>
    <mergeCell ref="D60:E60"/>
    <mergeCell ref="D61:E61"/>
    <mergeCell ref="L272:N272"/>
    <mergeCell ref="M271:N271"/>
    <mergeCell ref="M23:N23"/>
    <mergeCell ref="B22:N22"/>
    <mergeCell ref="B6:C9"/>
    <mergeCell ref="B18:C19"/>
    <mergeCell ref="D81:E81"/>
    <mergeCell ref="D26:E26"/>
    <mergeCell ref="D27:E27"/>
    <mergeCell ref="D28:E28"/>
    <mergeCell ref="D29:E29"/>
    <mergeCell ref="D30:E30"/>
    <mergeCell ref="D31:E31"/>
    <mergeCell ref="D42:E42"/>
    <mergeCell ref="D43:E43"/>
    <mergeCell ref="D44:E44"/>
    <mergeCell ref="D45:E45"/>
    <mergeCell ref="D46:E46"/>
    <mergeCell ref="D47:E47"/>
    <mergeCell ref="D48:E48"/>
    <mergeCell ref="D49:E49"/>
    <mergeCell ref="D50:E50"/>
    <mergeCell ref="D51:E51"/>
    <mergeCell ref="D52:E52"/>
    <mergeCell ref="D35:E35"/>
    <mergeCell ref="D36:E36"/>
    <mergeCell ref="D37:E37"/>
    <mergeCell ref="D38:E38"/>
    <mergeCell ref="D39:E39"/>
    <mergeCell ref="D40:E40"/>
    <mergeCell ref="D41:E41"/>
    <mergeCell ref="L2:N2"/>
    <mergeCell ref="L24:N24"/>
    <mergeCell ref="B4:N4"/>
    <mergeCell ref="D6:J6"/>
    <mergeCell ref="D7:J7"/>
    <mergeCell ref="D8:J8"/>
    <mergeCell ref="D9:J9"/>
    <mergeCell ref="D10:J10"/>
    <mergeCell ref="I273:K273"/>
    <mergeCell ref="G272:H272"/>
    <mergeCell ref="G273:H273"/>
    <mergeCell ref="G283:H283"/>
    <mergeCell ref="C272:D272"/>
    <mergeCell ref="C273:D273"/>
    <mergeCell ref="C283:D283"/>
    <mergeCell ref="E272:F272"/>
    <mergeCell ref="E273:F273"/>
    <mergeCell ref="E283:F283"/>
    <mergeCell ref="D24:E24"/>
    <mergeCell ref="D25:E25"/>
    <mergeCell ref="I272:K272"/>
    <mergeCell ref="B10:C11"/>
    <mergeCell ref="B12:C13"/>
    <mergeCell ref="D32:E32"/>
    <mergeCell ref="D33:E33"/>
    <mergeCell ref="D34:E34"/>
    <mergeCell ref="D11:J11"/>
    <mergeCell ref="D12:J12"/>
    <mergeCell ref="D13:J13"/>
    <mergeCell ref="D19:J19"/>
    <mergeCell ref="D18:J18"/>
    <mergeCell ref="D17:J17"/>
    <mergeCell ref="D16:J16"/>
    <mergeCell ref="D15:J15"/>
    <mergeCell ref="D14:J14"/>
    <mergeCell ref="D97:E97"/>
    <mergeCell ref="D98:E98"/>
    <mergeCell ref="D99:E99"/>
    <mergeCell ref="D100:E100"/>
    <mergeCell ref="D101:E10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107:E107"/>
    <mergeCell ref="D108:E108"/>
    <mergeCell ref="D109:E109"/>
    <mergeCell ref="D110:E110"/>
    <mergeCell ref="D111:E111"/>
    <mergeCell ref="D102:E102"/>
    <mergeCell ref="D103:E103"/>
    <mergeCell ref="D104:E104"/>
    <mergeCell ref="D105:E105"/>
    <mergeCell ref="D106:E106"/>
    <mergeCell ref="D117:E117"/>
    <mergeCell ref="D118:E118"/>
    <mergeCell ref="D119:E119"/>
    <mergeCell ref="D120:E120"/>
    <mergeCell ref="D121:E121"/>
    <mergeCell ref="D112:E112"/>
    <mergeCell ref="D113:E113"/>
    <mergeCell ref="D114:E114"/>
    <mergeCell ref="D115:E115"/>
    <mergeCell ref="D116:E116"/>
    <mergeCell ref="D127:E127"/>
    <mergeCell ref="D128:E128"/>
    <mergeCell ref="D129:E129"/>
    <mergeCell ref="D130:E130"/>
    <mergeCell ref="D131:E131"/>
    <mergeCell ref="D122:E122"/>
    <mergeCell ref="D123:E123"/>
    <mergeCell ref="D124:E124"/>
    <mergeCell ref="D125:E125"/>
    <mergeCell ref="D126:E126"/>
    <mergeCell ref="D137:E137"/>
    <mergeCell ref="D138:E138"/>
    <mergeCell ref="D139:E139"/>
    <mergeCell ref="D140:E140"/>
    <mergeCell ref="D141:E141"/>
    <mergeCell ref="D132:E132"/>
    <mergeCell ref="D133:E133"/>
    <mergeCell ref="D134:E134"/>
    <mergeCell ref="D135:E135"/>
    <mergeCell ref="D136:E136"/>
    <mergeCell ref="D147:E147"/>
    <mergeCell ref="D148:E148"/>
    <mergeCell ref="D149:E149"/>
    <mergeCell ref="D150:E150"/>
    <mergeCell ref="D151:E151"/>
    <mergeCell ref="D142:E142"/>
    <mergeCell ref="D143:E143"/>
    <mergeCell ref="D144:E144"/>
    <mergeCell ref="D145:E145"/>
    <mergeCell ref="D146:E146"/>
    <mergeCell ref="D157:E157"/>
    <mergeCell ref="D158:E158"/>
    <mergeCell ref="D159:E159"/>
    <mergeCell ref="D160:E160"/>
    <mergeCell ref="D161:E161"/>
    <mergeCell ref="D152:E152"/>
    <mergeCell ref="D153:E153"/>
    <mergeCell ref="D154:E154"/>
    <mergeCell ref="D155:E155"/>
    <mergeCell ref="D156:E156"/>
    <mergeCell ref="D167:E167"/>
    <mergeCell ref="D168:E168"/>
    <mergeCell ref="D169:E169"/>
    <mergeCell ref="D170:E170"/>
    <mergeCell ref="D171:E171"/>
    <mergeCell ref="D162:E162"/>
    <mergeCell ref="D163:E163"/>
    <mergeCell ref="D164:E164"/>
    <mergeCell ref="D165:E165"/>
    <mergeCell ref="D166:E166"/>
    <mergeCell ref="D176:E176"/>
    <mergeCell ref="D177:E177"/>
    <mergeCell ref="D178:E178"/>
    <mergeCell ref="D179:E179"/>
    <mergeCell ref="D180:E180"/>
    <mergeCell ref="D172:E172"/>
    <mergeCell ref="D173:E173"/>
    <mergeCell ref="D174:E174"/>
    <mergeCell ref="D175:E175"/>
    <mergeCell ref="D186:E186"/>
    <mergeCell ref="D187:E187"/>
    <mergeCell ref="D188:E188"/>
    <mergeCell ref="D189:E189"/>
    <mergeCell ref="D190:E190"/>
    <mergeCell ref="D181:E181"/>
    <mergeCell ref="D182:E182"/>
    <mergeCell ref="D183:E183"/>
    <mergeCell ref="D184:E184"/>
    <mergeCell ref="D185:E185"/>
    <mergeCell ref="D196:E196"/>
    <mergeCell ref="D197:E197"/>
    <mergeCell ref="D198:E198"/>
    <mergeCell ref="D199:E199"/>
    <mergeCell ref="D200:E200"/>
    <mergeCell ref="D191:E191"/>
    <mergeCell ref="D192:E192"/>
    <mergeCell ref="D193:E193"/>
    <mergeCell ref="D194:E194"/>
    <mergeCell ref="D195:E195"/>
    <mergeCell ref="D206:E206"/>
    <mergeCell ref="D207:E207"/>
    <mergeCell ref="D208:E208"/>
    <mergeCell ref="D209:E209"/>
    <mergeCell ref="D210:E210"/>
    <mergeCell ref="D201:E201"/>
    <mergeCell ref="D202:E202"/>
    <mergeCell ref="D203:E203"/>
    <mergeCell ref="D204:E204"/>
    <mergeCell ref="D205:E205"/>
    <mergeCell ref="D216:E216"/>
    <mergeCell ref="D217:E217"/>
    <mergeCell ref="D218:E218"/>
    <mergeCell ref="D219:E219"/>
    <mergeCell ref="D220:E220"/>
    <mergeCell ref="D211:E211"/>
    <mergeCell ref="D212:E212"/>
    <mergeCell ref="D213:E213"/>
    <mergeCell ref="D214:E214"/>
    <mergeCell ref="D215:E215"/>
    <mergeCell ref="D226:E226"/>
    <mergeCell ref="D227:E227"/>
    <mergeCell ref="D228:E228"/>
    <mergeCell ref="D229:E229"/>
    <mergeCell ref="D230:E230"/>
    <mergeCell ref="D221:E221"/>
    <mergeCell ref="D222:E222"/>
    <mergeCell ref="D223:E223"/>
    <mergeCell ref="D224:E224"/>
    <mergeCell ref="D225:E225"/>
    <mergeCell ref="D236:E236"/>
    <mergeCell ref="D237:E237"/>
    <mergeCell ref="D238:E238"/>
    <mergeCell ref="D239:E239"/>
    <mergeCell ref="D240:E240"/>
    <mergeCell ref="D231:E231"/>
    <mergeCell ref="D232:E232"/>
    <mergeCell ref="D233:E233"/>
    <mergeCell ref="D234:E234"/>
    <mergeCell ref="D235:E235"/>
    <mergeCell ref="D246:E246"/>
    <mergeCell ref="D247:E247"/>
    <mergeCell ref="D248:E248"/>
    <mergeCell ref="D249:E249"/>
    <mergeCell ref="D250:E250"/>
    <mergeCell ref="D241:E241"/>
    <mergeCell ref="D242:E242"/>
    <mergeCell ref="D243:E243"/>
    <mergeCell ref="D244:E244"/>
    <mergeCell ref="D245:E245"/>
    <mergeCell ref="D256:E256"/>
    <mergeCell ref="D257:E257"/>
    <mergeCell ref="D258:E258"/>
    <mergeCell ref="D259:E259"/>
    <mergeCell ref="D260:E260"/>
    <mergeCell ref="D251:E251"/>
    <mergeCell ref="D252:E252"/>
    <mergeCell ref="D253:E253"/>
    <mergeCell ref="D254:E254"/>
    <mergeCell ref="D255:E255"/>
    <mergeCell ref="D266:E266"/>
    <mergeCell ref="D261:E261"/>
    <mergeCell ref="D262:E262"/>
    <mergeCell ref="D263:E263"/>
    <mergeCell ref="D264:E264"/>
    <mergeCell ref="D265:E265"/>
    <mergeCell ref="E274:F274"/>
    <mergeCell ref="C274:D274"/>
    <mergeCell ref="E275:F275"/>
  </mergeCells>
  <phoneticPr fontId="52" type="noConversion"/>
  <pageMargins left="0" right="0" top="0" bottom="0" header="0" footer="0"/>
  <pageSetup paperSize="9" scale="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C75"/>
  <sheetViews>
    <sheetView view="pageBreakPreview" topLeftCell="A16" zoomScale="85" zoomScaleNormal="55" zoomScaleSheetLayoutView="85" workbookViewId="0">
      <selection activeCell="D17" sqref="D17"/>
    </sheetView>
  </sheetViews>
  <sheetFormatPr defaultRowHeight="15.75" x14ac:dyDescent="0.25"/>
  <cols>
    <col min="1" max="1" width="29.85546875" style="6" customWidth="1"/>
    <col min="2" max="4" width="16.28515625" style="6" customWidth="1"/>
    <col min="5" max="7" width="9.7109375" style="5" customWidth="1"/>
    <col min="8" max="8" width="25.28515625" style="5" customWidth="1"/>
    <col min="9" max="9" width="9.7109375" style="5" customWidth="1"/>
    <col min="10" max="10" width="17" style="5" customWidth="1"/>
    <col min="11" max="11" width="12.28515625" style="5" customWidth="1"/>
    <col min="12" max="12" width="18.28515625" style="6" customWidth="1"/>
    <col min="13" max="14" width="24.7109375" style="6" customWidth="1"/>
    <col min="15" max="15" width="17.140625" style="6" customWidth="1"/>
    <col min="16" max="16" width="14.140625" style="6" customWidth="1"/>
    <col min="17" max="17" width="82.42578125" style="7" customWidth="1"/>
    <col min="18" max="18" width="16.28515625" style="6" customWidth="1"/>
    <col min="19" max="21" width="9.7109375" style="5" customWidth="1"/>
    <col min="22" max="22" width="25.28515625" style="5" customWidth="1"/>
    <col min="23" max="23" width="9.7109375" style="5" customWidth="1"/>
    <col min="24" max="24" width="17" style="5" customWidth="1"/>
    <col min="25" max="25" width="12.28515625" style="5" customWidth="1"/>
    <col min="26" max="26" width="16.28515625" style="6" customWidth="1"/>
    <col min="27" max="27" width="26.85546875" style="5" customWidth="1"/>
    <col min="28" max="28" width="9.7109375" style="5" customWidth="1"/>
    <col min="29" max="29" width="16.28515625" style="54" customWidth="1"/>
    <col min="30" max="16384" width="9.140625" style="6"/>
  </cols>
  <sheetData>
    <row r="1" spans="1:29" x14ac:dyDescent="0.25">
      <c r="A1" s="4" t="s">
        <v>178</v>
      </c>
      <c r="B1" s="4"/>
      <c r="C1" s="4"/>
      <c r="D1" s="4"/>
      <c r="R1" s="4"/>
      <c r="Z1" s="4"/>
    </row>
    <row r="3" spans="1:29" x14ac:dyDescent="0.25">
      <c r="A3" s="8"/>
      <c r="B3" s="9" t="s">
        <v>184</v>
      </c>
      <c r="C3" s="9"/>
      <c r="D3" s="9"/>
      <c r="R3" s="9"/>
      <c r="Z3" s="9"/>
    </row>
    <row r="4" spans="1:29" x14ac:dyDescent="0.25">
      <c r="A4" s="10"/>
      <c r="B4" s="9" t="s">
        <v>185</v>
      </c>
      <c r="C4" s="9"/>
      <c r="D4" s="9"/>
      <c r="R4" s="9"/>
      <c r="Z4" s="9"/>
    </row>
    <row r="5" spans="1:29" ht="16.5" thickBot="1" x14ac:dyDescent="0.3"/>
    <row r="6" spans="1:29" s="11" customFormat="1" ht="112.5" customHeight="1" x14ac:dyDescent="0.25">
      <c r="A6" s="144" t="s">
        <v>186</v>
      </c>
      <c r="B6" s="144" t="s">
        <v>187</v>
      </c>
      <c r="C6" s="145" t="s">
        <v>188</v>
      </c>
      <c r="D6" s="146" t="s">
        <v>189</v>
      </c>
      <c r="E6" s="147"/>
      <c r="F6" s="147"/>
      <c r="G6" s="147"/>
      <c r="H6" s="147"/>
      <c r="I6" s="147"/>
      <c r="J6" s="147"/>
      <c r="K6" s="148"/>
      <c r="L6" s="164" t="s">
        <v>190</v>
      </c>
      <c r="M6" s="165"/>
      <c r="N6" s="165"/>
      <c r="O6" s="165"/>
      <c r="P6" s="166"/>
      <c r="Q6" s="162" t="s">
        <v>191</v>
      </c>
      <c r="R6" s="156" t="s">
        <v>192</v>
      </c>
      <c r="S6" s="157"/>
      <c r="T6" s="157"/>
      <c r="U6" s="157"/>
      <c r="V6" s="157"/>
      <c r="W6" s="157"/>
      <c r="X6" s="157"/>
      <c r="Y6" s="158"/>
      <c r="Z6" s="149" t="s">
        <v>193</v>
      </c>
      <c r="AA6" s="150"/>
      <c r="AB6" s="151"/>
      <c r="AC6" s="149" t="s">
        <v>498</v>
      </c>
    </row>
    <row r="7" spans="1:29" s="11" customFormat="1" ht="112.5" customHeight="1" x14ac:dyDescent="0.25">
      <c r="A7" s="144"/>
      <c r="B7" s="144"/>
      <c r="C7" s="145"/>
      <c r="D7" s="61" t="s">
        <v>194</v>
      </c>
      <c r="E7" s="62" t="s">
        <v>195</v>
      </c>
      <c r="F7" s="62" t="s">
        <v>196</v>
      </c>
      <c r="G7" s="62" t="s">
        <v>197</v>
      </c>
      <c r="H7" s="62" t="s">
        <v>198</v>
      </c>
      <c r="I7" s="62" t="s">
        <v>199</v>
      </c>
      <c r="J7" s="12" t="s">
        <v>200</v>
      </c>
      <c r="K7" s="13" t="s">
        <v>201</v>
      </c>
      <c r="L7" s="14" t="s">
        <v>194</v>
      </c>
      <c r="M7" s="15" t="s">
        <v>202</v>
      </c>
      <c r="N7" s="15" t="s">
        <v>203</v>
      </c>
      <c r="O7" s="12" t="s">
        <v>200</v>
      </c>
      <c r="P7" s="16" t="s">
        <v>204</v>
      </c>
      <c r="Q7" s="163"/>
      <c r="R7" s="159"/>
      <c r="S7" s="160"/>
      <c r="T7" s="160"/>
      <c r="U7" s="160"/>
      <c r="V7" s="160"/>
      <c r="W7" s="160"/>
      <c r="X7" s="160"/>
      <c r="Y7" s="161"/>
      <c r="Z7" s="152"/>
      <c r="AA7" s="153"/>
      <c r="AB7" s="154"/>
      <c r="AC7" s="152"/>
    </row>
    <row r="8" spans="1:29" s="9" customFormat="1" ht="96" customHeight="1" x14ac:dyDescent="0.25">
      <c r="A8" s="17" t="s">
        <v>205</v>
      </c>
      <c r="B8" s="17" t="s">
        <v>206</v>
      </c>
      <c r="C8" s="18" t="s">
        <v>207</v>
      </c>
      <c r="D8" s="19" t="s">
        <v>194</v>
      </c>
      <c r="E8" s="17" t="s">
        <v>208</v>
      </c>
      <c r="F8" s="17" t="s">
        <v>208</v>
      </c>
      <c r="G8" s="17" t="s">
        <v>208</v>
      </c>
      <c r="H8" s="17" t="s">
        <v>209</v>
      </c>
      <c r="I8" s="17" t="s">
        <v>210</v>
      </c>
      <c r="J8" s="20" t="s">
        <v>211</v>
      </c>
      <c r="K8" s="21" t="s">
        <v>212</v>
      </c>
      <c r="L8" s="19" t="s">
        <v>194</v>
      </c>
      <c r="M8" s="155" t="s">
        <v>213</v>
      </c>
      <c r="N8" s="155"/>
      <c r="O8" s="22"/>
      <c r="P8" s="21" t="s">
        <v>212</v>
      </c>
      <c r="Q8" s="23" t="s">
        <v>0</v>
      </c>
      <c r="R8" s="24"/>
      <c r="S8" s="20"/>
      <c r="T8" s="20"/>
      <c r="U8" s="20"/>
      <c r="V8" s="20"/>
      <c r="W8" s="20"/>
      <c r="X8" s="20"/>
      <c r="Y8" s="25"/>
      <c r="Z8" s="24"/>
      <c r="AA8" s="20"/>
      <c r="AB8" s="25"/>
      <c r="AC8" s="55"/>
    </row>
    <row r="9" spans="1:29" s="26" customFormat="1" ht="180" customHeight="1" x14ac:dyDescent="0.25">
      <c r="A9" s="17" t="s">
        <v>1</v>
      </c>
      <c r="B9" s="17" t="s">
        <v>2</v>
      </c>
      <c r="C9" s="18" t="s">
        <v>207</v>
      </c>
      <c r="D9" s="19" t="s">
        <v>194</v>
      </c>
      <c r="E9" s="56" t="s">
        <v>9</v>
      </c>
      <c r="F9" s="17" t="s">
        <v>196</v>
      </c>
      <c r="G9" s="17" t="s">
        <v>197</v>
      </c>
      <c r="H9" s="17" t="s">
        <v>3</v>
      </c>
      <c r="I9" s="17" t="s">
        <v>210</v>
      </c>
      <c r="J9" s="20"/>
      <c r="K9" s="21" t="s">
        <v>212</v>
      </c>
      <c r="L9" s="19" t="s">
        <v>194</v>
      </c>
      <c r="M9" s="17" t="s">
        <v>9</v>
      </c>
      <c r="N9" s="17" t="s">
        <v>4</v>
      </c>
      <c r="O9" s="20"/>
      <c r="P9" s="21" t="s">
        <v>212</v>
      </c>
      <c r="Q9" s="23" t="s">
        <v>5</v>
      </c>
      <c r="R9" s="24"/>
      <c r="S9" s="20"/>
      <c r="T9" s="20"/>
      <c r="U9" s="20"/>
      <c r="V9" s="20"/>
      <c r="W9" s="20"/>
      <c r="X9" s="20"/>
      <c r="Y9" s="25"/>
      <c r="Z9" s="24"/>
      <c r="AA9" s="20"/>
      <c r="AB9" s="25"/>
      <c r="AC9" s="52" t="s">
        <v>208</v>
      </c>
    </row>
    <row r="10" spans="1:29" s="30" customFormat="1" ht="137.25" customHeight="1" x14ac:dyDescent="0.25">
      <c r="A10" s="15" t="s">
        <v>6</v>
      </c>
      <c r="B10" s="15" t="s">
        <v>7</v>
      </c>
      <c r="C10" s="27" t="s">
        <v>8</v>
      </c>
      <c r="D10" s="14" t="s">
        <v>194</v>
      </c>
      <c r="E10" s="17" t="s">
        <v>9</v>
      </c>
      <c r="F10" s="56" t="s">
        <v>196</v>
      </c>
      <c r="G10" s="56" t="s">
        <v>197</v>
      </c>
      <c r="H10" s="56" t="s">
        <v>209</v>
      </c>
      <c r="I10" s="56" t="s">
        <v>10</v>
      </c>
      <c r="J10" s="20"/>
      <c r="K10" s="21" t="s">
        <v>11</v>
      </c>
      <c r="L10" s="19" t="s">
        <v>194</v>
      </c>
      <c r="M10" s="17" t="s">
        <v>9</v>
      </c>
      <c r="N10" s="17" t="s">
        <v>4</v>
      </c>
      <c r="O10" s="20"/>
      <c r="P10" s="21" t="s">
        <v>11</v>
      </c>
      <c r="Q10" s="28" t="s">
        <v>12</v>
      </c>
      <c r="R10" s="29"/>
      <c r="S10" s="20"/>
      <c r="T10" s="20"/>
      <c r="U10" s="20"/>
      <c r="V10" s="20"/>
      <c r="W10" s="20"/>
      <c r="X10" s="20"/>
      <c r="Y10" s="25"/>
      <c r="Z10" s="29"/>
      <c r="AA10" s="20"/>
      <c r="AB10" s="25"/>
      <c r="AC10" s="52"/>
    </row>
    <row r="11" spans="1:29" s="30" customFormat="1" ht="283.5" x14ac:dyDescent="0.25">
      <c r="A11" s="15" t="s">
        <v>13</v>
      </c>
      <c r="B11" s="15" t="s">
        <v>14</v>
      </c>
      <c r="C11" s="18" t="s">
        <v>207</v>
      </c>
      <c r="D11" s="14" t="s">
        <v>15</v>
      </c>
      <c r="E11" s="57" t="s">
        <v>70</v>
      </c>
      <c r="F11" s="56" t="s">
        <v>196</v>
      </c>
      <c r="G11" s="56" t="s">
        <v>197</v>
      </c>
      <c r="H11" s="15" t="s">
        <v>108</v>
      </c>
      <c r="I11" s="15" t="s">
        <v>16</v>
      </c>
      <c r="J11" s="31"/>
      <c r="K11" s="16" t="s">
        <v>11</v>
      </c>
      <c r="L11" s="14" t="s">
        <v>15</v>
      </c>
      <c r="M11" s="167" t="s">
        <v>17</v>
      </c>
      <c r="N11" s="167"/>
      <c r="O11" s="32"/>
      <c r="P11" s="16" t="s">
        <v>11</v>
      </c>
      <c r="Q11" s="28" t="s">
        <v>18</v>
      </c>
      <c r="R11" s="29"/>
      <c r="S11" s="31"/>
      <c r="T11" s="31"/>
      <c r="U11" s="31"/>
      <c r="V11" s="31"/>
      <c r="W11" s="31"/>
      <c r="X11" s="31"/>
      <c r="Y11" s="33"/>
      <c r="Z11" s="29"/>
      <c r="AA11" s="31"/>
      <c r="AB11" s="33"/>
      <c r="AC11" s="52"/>
    </row>
    <row r="12" spans="1:29" s="30" customFormat="1" ht="393.75" x14ac:dyDescent="0.25">
      <c r="A12" s="15" t="s">
        <v>19</v>
      </c>
      <c r="B12" s="15" t="s">
        <v>20</v>
      </c>
      <c r="C12" s="18" t="s">
        <v>207</v>
      </c>
      <c r="D12" s="14" t="s">
        <v>21</v>
      </c>
      <c r="E12" s="15" t="s">
        <v>70</v>
      </c>
      <c r="F12" s="56" t="s">
        <v>196</v>
      </c>
      <c r="G12" s="56" t="s">
        <v>197</v>
      </c>
      <c r="H12" s="15" t="s">
        <v>209</v>
      </c>
      <c r="I12" s="15" t="s">
        <v>138</v>
      </c>
      <c r="J12" s="31" t="s">
        <v>22</v>
      </c>
      <c r="K12" s="16" t="s">
        <v>11</v>
      </c>
      <c r="L12" s="14" t="s">
        <v>21</v>
      </c>
      <c r="M12" s="15" t="s">
        <v>23</v>
      </c>
      <c r="N12" s="15" t="s">
        <v>24</v>
      </c>
      <c r="O12" s="31"/>
      <c r="P12" s="16" t="s">
        <v>11</v>
      </c>
      <c r="Q12" s="28" t="s">
        <v>25</v>
      </c>
      <c r="R12" s="29"/>
      <c r="S12" s="31"/>
      <c r="T12" s="31"/>
      <c r="U12" s="31"/>
      <c r="V12" s="31"/>
      <c r="W12" s="31"/>
      <c r="X12" s="31"/>
      <c r="Y12" s="33"/>
      <c r="Z12" s="29"/>
      <c r="AA12" s="31"/>
      <c r="AB12" s="33"/>
      <c r="AC12" s="52"/>
    </row>
    <row r="13" spans="1:29" s="30" customFormat="1" ht="346.5" x14ac:dyDescent="0.25">
      <c r="A13" s="15" t="s">
        <v>26</v>
      </c>
      <c r="B13" s="15" t="s">
        <v>27</v>
      </c>
      <c r="C13" s="18" t="s">
        <v>207</v>
      </c>
      <c r="D13" s="14" t="s">
        <v>28</v>
      </c>
      <c r="E13" s="15" t="s">
        <v>70</v>
      </c>
      <c r="F13" s="56" t="s">
        <v>196</v>
      </c>
      <c r="G13" s="56" t="s">
        <v>197</v>
      </c>
      <c r="H13" s="15" t="s">
        <v>29</v>
      </c>
      <c r="I13" s="15" t="s">
        <v>30</v>
      </c>
      <c r="J13" s="31" t="s">
        <v>31</v>
      </c>
      <c r="K13" s="21" t="s">
        <v>212</v>
      </c>
      <c r="L13" s="14" t="s">
        <v>28</v>
      </c>
      <c r="M13" s="15" t="s">
        <v>32</v>
      </c>
      <c r="N13" s="15" t="s">
        <v>33</v>
      </c>
      <c r="O13" s="31"/>
      <c r="P13" s="21" t="s">
        <v>212</v>
      </c>
      <c r="Q13" s="28" t="s">
        <v>34</v>
      </c>
      <c r="R13" s="29"/>
      <c r="S13" s="31"/>
      <c r="T13" s="31"/>
      <c r="U13" s="31"/>
      <c r="V13" s="31"/>
      <c r="W13" s="31"/>
      <c r="X13" s="31"/>
      <c r="Y13" s="25"/>
      <c r="Z13" s="29"/>
      <c r="AA13" s="31"/>
      <c r="AB13" s="33"/>
      <c r="AC13" s="52"/>
    </row>
    <row r="14" spans="1:29" s="30" customFormat="1" ht="409.5" x14ac:dyDescent="0.25">
      <c r="A14" s="15" t="s">
        <v>35</v>
      </c>
      <c r="B14" s="15" t="s">
        <v>36</v>
      </c>
      <c r="C14" s="18" t="s">
        <v>207</v>
      </c>
      <c r="D14" s="14"/>
      <c r="E14" s="15" t="s">
        <v>70</v>
      </c>
      <c r="F14" s="56" t="s">
        <v>196</v>
      </c>
      <c r="G14" s="56" t="s">
        <v>197</v>
      </c>
      <c r="H14" s="15" t="s">
        <v>39</v>
      </c>
      <c r="I14" s="15" t="s">
        <v>40</v>
      </c>
      <c r="J14" s="31" t="s">
        <v>41</v>
      </c>
      <c r="K14" s="16" t="s">
        <v>48</v>
      </c>
      <c r="L14" s="14" t="s">
        <v>49</v>
      </c>
      <c r="M14" s="167" t="s">
        <v>50</v>
      </c>
      <c r="N14" s="167"/>
      <c r="O14" s="31"/>
      <c r="P14" s="16" t="s">
        <v>48</v>
      </c>
      <c r="Q14" s="28" t="s">
        <v>51</v>
      </c>
      <c r="R14" s="29" t="s">
        <v>52</v>
      </c>
      <c r="S14" s="31" t="s">
        <v>37</v>
      </c>
      <c r="T14" s="168" t="s">
        <v>38</v>
      </c>
      <c r="U14" s="168"/>
      <c r="V14" s="31" t="s">
        <v>39</v>
      </c>
      <c r="W14" s="31" t="s">
        <v>40</v>
      </c>
      <c r="X14" s="31" t="s">
        <v>53</v>
      </c>
      <c r="Y14" s="33" t="s">
        <v>48</v>
      </c>
      <c r="Z14" s="29"/>
      <c r="AA14" s="31"/>
      <c r="AB14" s="33"/>
      <c r="AC14" s="52"/>
    </row>
    <row r="15" spans="1:29" s="30" customFormat="1" ht="267.75" x14ac:dyDescent="0.25">
      <c r="A15" s="15" t="s">
        <v>54</v>
      </c>
      <c r="B15" s="15" t="s">
        <v>55</v>
      </c>
      <c r="C15" s="18" t="s">
        <v>207</v>
      </c>
      <c r="D15" s="14" t="s">
        <v>56</v>
      </c>
      <c r="E15" s="15" t="s">
        <v>70</v>
      </c>
      <c r="F15" s="56" t="s">
        <v>196</v>
      </c>
      <c r="G15" s="56" t="s">
        <v>197</v>
      </c>
      <c r="H15" s="15" t="s">
        <v>209</v>
      </c>
      <c r="I15" s="15" t="s">
        <v>163</v>
      </c>
      <c r="J15" s="31" t="s">
        <v>57</v>
      </c>
      <c r="K15" s="16" t="s">
        <v>11</v>
      </c>
      <c r="L15" s="14" t="s">
        <v>194</v>
      </c>
      <c r="M15" s="15" t="s">
        <v>58</v>
      </c>
      <c r="N15" s="15" t="s">
        <v>59</v>
      </c>
      <c r="O15" s="31" t="s">
        <v>57</v>
      </c>
      <c r="P15" s="16" t="s">
        <v>11</v>
      </c>
      <c r="Q15" s="28" t="s">
        <v>60</v>
      </c>
      <c r="R15" s="29"/>
      <c r="S15" s="31"/>
      <c r="T15" s="31"/>
      <c r="U15" s="31"/>
      <c r="V15" s="31"/>
      <c r="W15" s="31"/>
      <c r="X15" s="31"/>
      <c r="Y15" s="33"/>
      <c r="Z15" s="29"/>
      <c r="AA15" s="31"/>
      <c r="AB15" s="33"/>
      <c r="AC15" s="52"/>
    </row>
    <row r="16" spans="1:29" s="30" customFormat="1" ht="204.75" x14ac:dyDescent="0.25">
      <c r="A16" s="15" t="s">
        <v>61</v>
      </c>
      <c r="B16" s="15" t="s">
        <v>62</v>
      </c>
      <c r="C16" s="18" t="s">
        <v>207</v>
      </c>
      <c r="D16" s="14"/>
      <c r="E16" s="15" t="s">
        <v>70</v>
      </c>
      <c r="F16" s="56" t="s">
        <v>196</v>
      </c>
      <c r="G16" s="56" t="s">
        <v>197</v>
      </c>
      <c r="H16" s="15" t="s">
        <v>209</v>
      </c>
      <c r="I16" s="15" t="s">
        <v>163</v>
      </c>
      <c r="J16" s="31" t="s">
        <v>57</v>
      </c>
      <c r="K16" s="16" t="s">
        <v>11</v>
      </c>
      <c r="L16" s="14" t="s">
        <v>63</v>
      </c>
      <c r="M16" s="15" t="s">
        <v>64</v>
      </c>
      <c r="N16" s="15" t="s">
        <v>65</v>
      </c>
      <c r="O16" s="31"/>
      <c r="P16" s="16" t="s">
        <v>11</v>
      </c>
      <c r="Q16" s="28" t="s">
        <v>66</v>
      </c>
      <c r="R16" s="29"/>
      <c r="S16" s="31"/>
      <c r="T16" s="31"/>
      <c r="U16" s="31"/>
      <c r="V16" s="31"/>
      <c r="W16" s="31"/>
      <c r="X16" s="31"/>
      <c r="Y16" s="33"/>
      <c r="Z16" s="29"/>
      <c r="AA16" s="31"/>
      <c r="AB16" s="33"/>
      <c r="AC16" s="52"/>
    </row>
    <row r="17" spans="1:29" s="30" customFormat="1" ht="315" x14ac:dyDescent="0.25">
      <c r="A17" s="15" t="s">
        <v>67</v>
      </c>
      <c r="B17" s="15" t="s">
        <v>68</v>
      </c>
      <c r="C17" s="18" t="s">
        <v>207</v>
      </c>
      <c r="D17" s="14" t="s">
        <v>69</v>
      </c>
      <c r="E17" s="15" t="s">
        <v>70</v>
      </c>
      <c r="F17" s="56" t="s">
        <v>196</v>
      </c>
      <c r="G17" s="56" t="s">
        <v>197</v>
      </c>
      <c r="H17" s="15" t="s">
        <v>209</v>
      </c>
      <c r="I17" s="15" t="s">
        <v>199</v>
      </c>
      <c r="J17" s="31" t="s">
        <v>73</v>
      </c>
      <c r="K17" s="16" t="s">
        <v>212</v>
      </c>
      <c r="L17" s="14" t="s">
        <v>194</v>
      </c>
      <c r="M17" s="167" t="s">
        <v>74</v>
      </c>
      <c r="N17" s="167"/>
      <c r="O17" s="31"/>
      <c r="P17" s="16" t="s">
        <v>212</v>
      </c>
      <c r="Q17" s="28" t="s">
        <v>75</v>
      </c>
      <c r="R17" s="29"/>
      <c r="S17" s="31"/>
      <c r="T17" s="31"/>
      <c r="U17" s="31"/>
      <c r="V17" s="31"/>
      <c r="W17" s="31"/>
      <c r="X17" s="31"/>
      <c r="Y17" s="33"/>
      <c r="Z17" s="29"/>
      <c r="AA17" s="31"/>
      <c r="AB17" s="33"/>
      <c r="AC17" s="52"/>
    </row>
    <row r="18" spans="1:29" s="30" customFormat="1" ht="236.25" x14ac:dyDescent="0.25">
      <c r="A18" s="15" t="s">
        <v>76</v>
      </c>
      <c r="B18" s="15" t="s">
        <v>77</v>
      </c>
      <c r="C18" s="18" t="s">
        <v>207</v>
      </c>
      <c r="D18" s="14" t="s">
        <v>21</v>
      </c>
      <c r="E18" s="15" t="s">
        <v>70</v>
      </c>
      <c r="F18" s="56" t="s">
        <v>196</v>
      </c>
      <c r="G18" s="56" t="s">
        <v>197</v>
      </c>
      <c r="H18" s="15" t="s">
        <v>79</v>
      </c>
      <c r="I18" s="15" t="s">
        <v>80</v>
      </c>
      <c r="J18" s="31"/>
      <c r="K18" s="16" t="s">
        <v>11</v>
      </c>
      <c r="L18" s="14" t="s">
        <v>21</v>
      </c>
      <c r="M18" s="167" t="s">
        <v>81</v>
      </c>
      <c r="N18" s="167"/>
      <c r="O18" s="31"/>
      <c r="P18" s="16" t="s">
        <v>11</v>
      </c>
      <c r="Q18" s="28" t="s">
        <v>82</v>
      </c>
      <c r="R18" s="29"/>
      <c r="S18" s="31"/>
      <c r="T18" s="31"/>
      <c r="U18" s="31"/>
      <c r="V18" s="31"/>
      <c r="W18" s="31"/>
      <c r="X18" s="31"/>
      <c r="Y18" s="33"/>
      <c r="Z18" s="29"/>
      <c r="AA18" s="31"/>
      <c r="AB18" s="33"/>
      <c r="AC18" s="52"/>
    </row>
    <row r="19" spans="1:29" s="7" customFormat="1" ht="299.25" x14ac:dyDescent="0.25">
      <c r="A19" s="15" t="s">
        <v>83</v>
      </c>
      <c r="B19" s="15" t="s">
        <v>84</v>
      </c>
      <c r="C19" s="27" t="s">
        <v>207</v>
      </c>
      <c r="D19" s="14" t="s">
        <v>28</v>
      </c>
      <c r="E19" s="15" t="s">
        <v>70</v>
      </c>
      <c r="F19" s="56" t="s">
        <v>196</v>
      </c>
      <c r="G19" s="56" t="s">
        <v>197</v>
      </c>
      <c r="H19" s="15" t="s">
        <v>85</v>
      </c>
      <c r="I19" s="15" t="s">
        <v>86</v>
      </c>
      <c r="J19" s="31" t="s">
        <v>87</v>
      </c>
      <c r="K19" s="16" t="s">
        <v>212</v>
      </c>
      <c r="L19" s="14" t="s">
        <v>28</v>
      </c>
      <c r="M19" s="167" t="s">
        <v>88</v>
      </c>
      <c r="N19" s="167"/>
      <c r="O19" s="34"/>
      <c r="P19" s="16" t="s">
        <v>212</v>
      </c>
      <c r="Q19" s="28" t="s">
        <v>89</v>
      </c>
      <c r="R19" s="35"/>
      <c r="S19" s="34"/>
      <c r="T19" s="34"/>
      <c r="U19" s="34"/>
      <c r="V19" s="34"/>
      <c r="W19" s="34"/>
      <c r="X19" s="34"/>
      <c r="Y19" s="36"/>
      <c r="Z19" s="35"/>
      <c r="AA19" s="34"/>
      <c r="AB19" s="36"/>
      <c r="AC19" s="53"/>
    </row>
    <row r="20" spans="1:29" s="7" customFormat="1" ht="267.75" x14ac:dyDescent="0.25">
      <c r="A20" s="15" t="s">
        <v>90</v>
      </c>
      <c r="B20" s="15" t="s">
        <v>91</v>
      </c>
      <c r="C20" s="27" t="s">
        <v>207</v>
      </c>
      <c r="D20" s="14" t="s">
        <v>28</v>
      </c>
      <c r="E20" s="15" t="s">
        <v>70</v>
      </c>
      <c r="F20" s="56" t="s">
        <v>196</v>
      </c>
      <c r="G20" s="56" t="s">
        <v>197</v>
      </c>
      <c r="H20" s="15" t="s">
        <v>109</v>
      </c>
      <c r="I20" s="15" t="s">
        <v>92</v>
      </c>
      <c r="J20" s="34"/>
      <c r="K20" s="16" t="s">
        <v>212</v>
      </c>
      <c r="L20" s="14" t="s">
        <v>194</v>
      </c>
      <c r="M20" s="15" t="s">
        <v>93</v>
      </c>
      <c r="N20" s="15" t="s">
        <v>94</v>
      </c>
      <c r="O20" s="34"/>
      <c r="P20" s="16" t="s">
        <v>212</v>
      </c>
      <c r="Q20" s="28" t="s">
        <v>95</v>
      </c>
      <c r="R20" s="35"/>
      <c r="S20" s="34"/>
      <c r="T20" s="34"/>
      <c r="U20" s="34"/>
      <c r="V20" s="34"/>
      <c r="W20" s="34"/>
      <c r="X20" s="34"/>
      <c r="Y20" s="36"/>
      <c r="Z20" s="35"/>
      <c r="AA20" s="34"/>
      <c r="AB20" s="36"/>
      <c r="AC20" s="53"/>
    </row>
    <row r="21" spans="1:29" s="7" customFormat="1" ht="267.75" x14ac:dyDescent="0.25">
      <c r="A21" s="37" t="s">
        <v>96</v>
      </c>
      <c r="B21" s="37" t="s">
        <v>97</v>
      </c>
      <c r="C21" s="27" t="s">
        <v>207</v>
      </c>
      <c r="D21" s="38" t="s">
        <v>21</v>
      </c>
      <c r="E21" s="15" t="s">
        <v>70</v>
      </c>
      <c r="F21" s="56" t="s">
        <v>196</v>
      </c>
      <c r="G21" s="56" t="s">
        <v>197</v>
      </c>
      <c r="H21" s="37" t="s">
        <v>98</v>
      </c>
      <c r="I21" s="37" t="s">
        <v>199</v>
      </c>
      <c r="J21" s="34"/>
      <c r="K21" s="16" t="s">
        <v>11</v>
      </c>
      <c r="L21" s="38" t="s">
        <v>21</v>
      </c>
      <c r="M21" s="170" t="s">
        <v>99</v>
      </c>
      <c r="N21" s="170"/>
      <c r="O21" s="34"/>
      <c r="P21" s="16" t="s">
        <v>11</v>
      </c>
      <c r="Q21" s="39" t="s">
        <v>100</v>
      </c>
      <c r="R21" s="35"/>
      <c r="S21" s="34"/>
      <c r="T21" s="34"/>
      <c r="U21" s="34"/>
      <c r="V21" s="34"/>
      <c r="W21" s="34"/>
      <c r="X21" s="34"/>
      <c r="Y21" s="36"/>
      <c r="Z21" s="35"/>
      <c r="AA21" s="34"/>
      <c r="AB21" s="36"/>
      <c r="AC21" s="53"/>
    </row>
    <row r="22" spans="1:29" s="7" customFormat="1" ht="267.75" x14ac:dyDescent="0.25">
      <c r="A22" s="37" t="s">
        <v>101</v>
      </c>
      <c r="B22" s="37" t="s">
        <v>102</v>
      </c>
      <c r="C22" s="27" t="s">
        <v>207</v>
      </c>
      <c r="D22" s="38"/>
      <c r="E22" s="15" t="s">
        <v>70</v>
      </c>
      <c r="F22" s="56" t="s">
        <v>196</v>
      </c>
      <c r="G22" s="56" t="s">
        <v>197</v>
      </c>
      <c r="H22" s="37" t="s">
        <v>103</v>
      </c>
      <c r="I22" s="37" t="s">
        <v>227</v>
      </c>
      <c r="J22" s="34" t="s">
        <v>104</v>
      </c>
      <c r="K22" s="16" t="s">
        <v>11</v>
      </c>
      <c r="L22" s="38"/>
      <c r="M22" s="37" t="s">
        <v>105</v>
      </c>
      <c r="N22" s="37" t="s">
        <v>106</v>
      </c>
      <c r="O22" s="34"/>
      <c r="P22" s="16" t="s">
        <v>11</v>
      </c>
      <c r="Q22" s="39" t="s">
        <v>132</v>
      </c>
      <c r="R22" s="35"/>
      <c r="S22" s="34"/>
      <c r="T22" s="34"/>
      <c r="U22" s="34"/>
      <c r="V22" s="34"/>
      <c r="W22" s="34"/>
      <c r="X22" s="34"/>
      <c r="Y22" s="36"/>
      <c r="Z22" s="35" t="s">
        <v>140</v>
      </c>
      <c r="AA22" s="34" t="s">
        <v>141</v>
      </c>
      <c r="AB22" s="36" t="s">
        <v>11</v>
      </c>
      <c r="AC22" s="53"/>
    </row>
    <row r="23" spans="1:29" s="7" customFormat="1" ht="267.75" x14ac:dyDescent="0.25">
      <c r="A23" s="37" t="s">
        <v>142</v>
      </c>
      <c r="B23" s="37" t="s">
        <v>143</v>
      </c>
      <c r="C23" s="27" t="s">
        <v>207</v>
      </c>
      <c r="D23" s="38" t="s">
        <v>21</v>
      </c>
      <c r="E23" s="40" t="s">
        <v>9</v>
      </c>
      <c r="F23" s="171" t="s">
        <v>120</v>
      </c>
      <c r="G23" s="170"/>
      <c r="H23" s="37" t="s">
        <v>144</v>
      </c>
      <c r="I23" s="58" t="s">
        <v>163</v>
      </c>
      <c r="J23" s="41" t="s">
        <v>145</v>
      </c>
      <c r="K23" s="16" t="s">
        <v>212</v>
      </c>
      <c r="L23" s="38" t="s">
        <v>21</v>
      </c>
      <c r="M23" s="170" t="s">
        <v>146</v>
      </c>
      <c r="N23" s="170"/>
      <c r="O23" s="34"/>
      <c r="P23" s="16" t="s">
        <v>212</v>
      </c>
      <c r="Q23" s="39" t="s">
        <v>147</v>
      </c>
      <c r="R23" s="35"/>
      <c r="S23" s="41"/>
      <c r="T23" s="41"/>
      <c r="U23" s="41"/>
      <c r="V23" s="41"/>
      <c r="W23" s="41"/>
      <c r="X23" s="41"/>
      <c r="Y23" s="42"/>
      <c r="Z23" s="35"/>
      <c r="AA23" s="41"/>
      <c r="AB23" s="42"/>
      <c r="AC23" s="53"/>
    </row>
    <row r="24" spans="1:29" s="7" customFormat="1" ht="330.75" x14ac:dyDescent="0.25">
      <c r="A24" s="37" t="s">
        <v>148</v>
      </c>
      <c r="B24" s="37" t="s">
        <v>149</v>
      </c>
      <c r="C24" s="27" t="s">
        <v>207</v>
      </c>
      <c r="D24" s="38" t="s">
        <v>28</v>
      </c>
      <c r="E24" s="37" t="s">
        <v>150</v>
      </c>
      <c r="F24" s="37" t="s">
        <v>151</v>
      </c>
      <c r="G24" s="37" t="s">
        <v>152</v>
      </c>
      <c r="H24" s="37" t="s">
        <v>153</v>
      </c>
      <c r="I24" s="58" t="s">
        <v>163</v>
      </c>
      <c r="J24" s="34" t="s">
        <v>155</v>
      </c>
      <c r="K24" s="16" t="s">
        <v>212</v>
      </c>
      <c r="L24" s="38" t="s">
        <v>28</v>
      </c>
      <c r="M24" s="170" t="s">
        <v>74</v>
      </c>
      <c r="N24" s="170"/>
      <c r="O24" s="34"/>
      <c r="P24" s="16" t="s">
        <v>212</v>
      </c>
      <c r="Q24" s="39" t="s">
        <v>156</v>
      </c>
      <c r="R24" s="35"/>
      <c r="S24" s="34"/>
      <c r="T24" s="34"/>
      <c r="U24" s="34"/>
      <c r="V24" s="34"/>
      <c r="W24" s="34"/>
      <c r="X24" s="34"/>
      <c r="Y24" s="36"/>
      <c r="Z24" s="35"/>
      <c r="AA24" s="34"/>
      <c r="AB24" s="36"/>
      <c r="AC24" s="53"/>
    </row>
    <row r="25" spans="1:29" s="7" customFormat="1" ht="252" x14ac:dyDescent="0.25">
      <c r="A25" s="37" t="s">
        <v>157</v>
      </c>
      <c r="B25" s="37" t="s">
        <v>158</v>
      </c>
      <c r="C25" s="27" t="s">
        <v>159</v>
      </c>
      <c r="D25" s="38" t="s">
        <v>28</v>
      </c>
      <c r="E25" s="40" t="s">
        <v>160</v>
      </c>
      <c r="F25" s="169" t="s">
        <v>161</v>
      </c>
      <c r="G25" s="169"/>
      <c r="H25" s="40" t="s">
        <v>162</v>
      </c>
      <c r="I25" s="40" t="s">
        <v>163</v>
      </c>
      <c r="J25" s="41"/>
      <c r="K25" s="43" t="s">
        <v>164</v>
      </c>
      <c r="L25" s="38" t="s">
        <v>28</v>
      </c>
      <c r="M25" s="37" t="s">
        <v>165</v>
      </c>
      <c r="N25" s="37" t="s">
        <v>166</v>
      </c>
      <c r="O25" s="34"/>
      <c r="P25" s="43" t="s">
        <v>164</v>
      </c>
      <c r="Q25" s="39" t="s">
        <v>133</v>
      </c>
      <c r="R25" s="35"/>
      <c r="S25" s="41"/>
      <c r="T25" s="41"/>
      <c r="U25" s="41"/>
      <c r="V25" s="41"/>
      <c r="W25" s="41"/>
      <c r="X25" s="41"/>
      <c r="Y25" s="42"/>
      <c r="Z25" s="35"/>
      <c r="AA25" s="41"/>
      <c r="AB25" s="42"/>
      <c r="AC25" s="53"/>
    </row>
    <row r="26" spans="1:29" s="7" customFormat="1" ht="409.5" x14ac:dyDescent="0.25">
      <c r="A26" s="37" t="s">
        <v>167</v>
      </c>
      <c r="B26" s="37" t="s">
        <v>168</v>
      </c>
      <c r="C26" s="27" t="s">
        <v>207</v>
      </c>
      <c r="D26" s="38" t="s">
        <v>21</v>
      </c>
      <c r="E26" s="40" t="s">
        <v>121</v>
      </c>
      <c r="F26" s="40" t="s">
        <v>196</v>
      </c>
      <c r="G26" s="40" t="s">
        <v>197</v>
      </c>
      <c r="H26" s="40" t="s">
        <v>162</v>
      </c>
      <c r="I26" s="40" t="s">
        <v>170</v>
      </c>
      <c r="J26" s="41" t="s">
        <v>171</v>
      </c>
      <c r="K26" s="43" t="s">
        <v>11</v>
      </c>
      <c r="L26" s="38" t="s">
        <v>21</v>
      </c>
      <c r="M26" s="37" t="s">
        <v>172</v>
      </c>
      <c r="N26" s="37" t="s">
        <v>173</v>
      </c>
      <c r="O26" s="34"/>
      <c r="P26" s="44" t="s">
        <v>11</v>
      </c>
      <c r="Q26" s="39" t="s">
        <v>214</v>
      </c>
      <c r="R26" s="35"/>
      <c r="S26" s="41"/>
      <c r="T26" s="41"/>
      <c r="U26" s="41"/>
      <c r="V26" s="41"/>
      <c r="W26" s="41"/>
      <c r="X26" s="41"/>
      <c r="Y26" s="42"/>
      <c r="Z26" s="35"/>
      <c r="AA26" s="41"/>
      <c r="AB26" s="42"/>
      <c r="AC26" s="53"/>
    </row>
    <row r="27" spans="1:29" s="7" customFormat="1" ht="409.5" x14ac:dyDescent="0.25">
      <c r="A27" s="37" t="s">
        <v>215</v>
      </c>
      <c r="B27" s="37" t="s">
        <v>216</v>
      </c>
      <c r="C27" s="27" t="s">
        <v>207</v>
      </c>
      <c r="D27" s="38" t="s">
        <v>217</v>
      </c>
      <c r="E27" s="169" t="s">
        <v>218</v>
      </c>
      <c r="F27" s="169"/>
      <c r="G27" s="169"/>
      <c r="H27" s="169"/>
      <c r="I27" s="169"/>
      <c r="J27" s="41" t="s">
        <v>219</v>
      </c>
      <c r="K27" s="43" t="s">
        <v>11</v>
      </c>
      <c r="L27" s="38" t="s">
        <v>217</v>
      </c>
      <c r="M27" s="170" t="s">
        <v>220</v>
      </c>
      <c r="N27" s="170"/>
      <c r="O27" s="34"/>
      <c r="P27" s="44" t="s">
        <v>11</v>
      </c>
      <c r="Q27" s="39" t="s">
        <v>221</v>
      </c>
      <c r="R27" s="35"/>
      <c r="S27" s="41"/>
      <c r="T27" s="41"/>
      <c r="U27" s="41"/>
      <c r="V27" s="41"/>
      <c r="W27" s="41"/>
      <c r="X27" s="41"/>
      <c r="Y27" s="42"/>
      <c r="Z27" s="35"/>
      <c r="AA27" s="41"/>
      <c r="AB27" s="42"/>
      <c r="AC27" s="53"/>
    </row>
    <row r="28" spans="1:29" s="7" customFormat="1" ht="409.5" x14ac:dyDescent="0.25">
      <c r="A28" s="37" t="s">
        <v>222</v>
      </c>
      <c r="B28" s="37" t="s">
        <v>223</v>
      </c>
      <c r="C28" s="27" t="s">
        <v>207</v>
      </c>
      <c r="D28" s="38" t="s">
        <v>21</v>
      </c>
      <c r="E28" s="40" t="s">
        <v>224</v>
      </c>
      <c r="F28" s="169" t="s">
        <v>225</v>
      </c>
      <c r="G28" s="169"/>
      <c r="H28" s="40" t="s">
        <v>226</v>
      </c>
      <c r="I28" s="40" t="s">
        <v>227</v>
      </c>
      <c r="J28" s="41" t="s">
        <v>228</v>
      </c>
      <c r="K28" s="43" t="s">
        <v>11</v>
      </c>
      <c r="L28" s="38" t="s">
        <v>229</v>
      </c>
      <c r="M28" s="37" t="s">
        <v>230</v>
      </c>
      <c r="N28" s="37" t="s">
        <v>231</v>
      </c>
      <c r="O28" s="34" t="s">
        <v>232</v>
      </c>
      <c r="P28" s="44" t="s">
        <v>11</v>
      </c>
      <c r="Q28" s="39" t="s">
        <v>233</v>
      </c>
      <c r="R28" s="35"/>
      <c r="S28" s="41"/>
      <c r="T28" s="41"/>
      <c r="U28" s="41"/>
      <c r="V28" s="41"/>
      <c r="W28" s="41"/>
      <c r="X28" s="41"/>
      <c r="Y28" s="42"/>
      <c r="Z28" s="35"/>
      <c r="AA28" s="41"/>
      <c r="AB28" s="42"/>
      <c r="AC28" s="53"/>
    </row>
    <row r="29" spans="1:29" s="7" customFormat="1" ht="362.25" x14ac:dyDescent="0.25">
      <c r="A29" s="37" t="s">
        <v>320</v>
      </c>
      <c r="B29" s="37" t="s">
        <v>321</v>
      </c>
      <c r="C29" s="27" t="s">
        <v>207</v>
      </c>
      <c r="D29" s="38" t="s">
        <v>28</v>
      </c>
      <c r="E29" s="40" t="s">
        <v>9</v>
      </c>
      <c r="F29" s="40" t="s">
        <v>122</v>
      </c>
      <c r="G29" s="40" t="s">
        <v>197</v>
      </c>
      <c r="H29" s="40" t="s">
        <v>109</v>
      </c>
      <c r="I29" s="40" t="s">
        <v>227</v>
      </c>
      <c r="J29" s="41" t="s">
        <v>322</v>
      </c>
      <c r="K29" s="43" t="s">
        <v>11</v>
      </c>
      <c r="L29" s="38" t="s">
        <v>28</v>
      </c>
      <c r="M29" s="37" t="s">
        <v>323</v>
      </c>
      <c r="N29" s="37" t="s">
        <v>324</v>
      </c>
      <c r="O29" s="34"/>
      <c r="P29" s="44" t="s">
        <v>11</v>
      </c>
      <c r="Q29" s="39" t="s">
        <v>325</v>
      </c>
      <c r="R29" s="35"/>
      <c r="S29" s="41"/>
      <c r="T29" s="41"/>
      <c r="U29" s="41"/>
      <c r="V29" s="41"/>
      <c r="W29" s="41"/>
      <c r="X29" s="41"/>
      <c r="Y29" s="42"/>
      <c r="Z29" s="35"/>
      <c r="AA29" s="41"/>
      <c r="AB29" s="42"/>
      <c r="AC29" s="53"/>
    </row>
    <row r="30" spans="1:29" s="7" customFormat="1" ht="330.75" x14ac:dyDescent="0.25">
      <c r="A30" s="37" t="s">
        <v>326</v>
      </c>
      <c r="B30" s="37" t="s">
        <v>327</v>
      </c>
      <c r="C30" s="27" t="s">
        <v>207</v>
      </c>
      <c r="D30" s="38" t="s">
        <v>28</v>
      </c>
      <c r="E30" s="40" t="s">
        <v>328</v>
      </c>
      <c r="F30" s="40" t="s">
        <v>329</v>
      </c>
      <c r="G30" s="40" t="s">
        <v>330</v>
      </c>
      <c r="H30" s="40" t="s">
        <v>331</v>
      </c>
      <c r="I30" s="40" t="s">
        <v>332</v>
      </c>
      <c r="J30" s="41" t="s">
        <v>333</v>
      </c>
      <c r="K30" s="43" t="s">
        <v>11</v>
      </c>
      <c r="L30" s="38" t="s">
        <v>28</v>
      </c>
      <c r="M30" s="37" t="s">
        <v>334</v>
      </c>
      <c r="N30" s="37" t="s">
        <v>335</v>
      </c>
      <c r="O30" s="34"/>
      <c r="P30" s="44" t="s">
        <v>11</v>
      </c>
      <c r="Q30" s="39" t="s">
        <v>336</v>
      </c>
      <c r="R30" s="35"/>
      <c r="S30" s="41"/>
      <c r="T30" s="41"/>
      <c r="U30" s="41"/>
      <c r="V30" s="41"/>
      <c r="W30" s="41"/>
      <c r="X30" s="41"/>
      <c r="Y30" s="42"/>
      <c r="Z30" s="35"/>
      <c r="AA30" s="41"/>
      <c r="AB30" s="42"/>
      <c r="AC30" s="53"/>
    </row>
    <row r="31" spans="1:29" s="7" customFormat="1" ht="189" x14ac:dyDescent="0.25">
      <c r="A31" s="37" t="s">
        <v>337</v>
      </c>
      <c r="B31" s="37" t="s">
        <v>338</v>
      </c>
      <c r="C31" s="27" t="s">
        <v>207</v>
      </c>
      <c r="D31" s="38" t="s">
        <v>339</v>
      </c>
      <c r="E31" s="40" t="s">
        <v>70</v>
      </c>
      <c r="F31" s="40" t="s">
        <v>71</v>
      </c>
      <c r="G31" s="40" t="s">
        <v>72</v>
      </c>
      <c r="H31" s="40" t="s">
        <v>340</v>
      </c>
      <c r="I31" s="40" t="s">
        <v>199</v>
      </c>
      <c r="J31" s="41" t="s">
        <v>341</v>
      </c>
      <c r="K31" s="43" t="s">
        <v>212</v>
      </c>
      <c r="L31" s="38" t="s">
        <v>342</v>
      </c>
      <c r="M31" s="170" t="s">
        <v>343</v>
      </c>
      <c r="N31" s="170"/>
      <c r="O31" s="34"/>
      <c r="P31" s="44" t="s">
        <v>212</v>
      </c>
      <c r="Q31" s="39" t="s">
        <v>112</v>
      </c>
      <c r="R31" s="35"/>
      <c r="S31" s="41"/>
      <c r="T31" s="41"/>
      <c r="U31" s="41"/>
      <c r="V31" s="41"/>
      <c r="W31" s="41"/>
      <c r="X31" s="41"/>
      <c r="Y31" s="42"/>
      <c r="Z31" s="35"/>
      <c r="AA31" s="41"/>
      <c r="AB31" s="42"/>
      <c r="AC31" s="53"/>
    </row>
    <row r="32" spans="1:29" s="7" customFormat="1" ht="189" x14ac:dyDescent="0.25">
      <c r="A32" s="37" t="s">
        <v>344</v>
      </c>
      <c r="B32" s="37" t="s">
        <v>345</v>
      </c>
      <c r="C32" s="27" t="s">
        <v>207</v>
      </c>
      <c r="D32" s="38" t="s">
        <v>28</v>
      </c>
      <c r="E32" s="40" t="s">
        <v>160</v>
      </c>
      <c r="F32" s="169" t="s">
        <v>161</v>
      </c>
      <c r="G32" s="169"/>
      <c r="H32" s="40" t="s">
        <v>162</v>
      </c>
      <c r="I32" s="40" t="s">
        <v>163</v>
      </c>
      <c r="J32" s="41"/>
      <c r="K32" s="43" t="s">
        <v>11</v>
      </c>
      <c r="L32" s="38" t="s">
        <v>194</v>
      </c>
      <c r="M32" s="170" t="s">
        <v>346</v>
      </c>
      <c r="N32" s="170"/>
      <c r="O32" s="34"/>
      <c r="P32" s="44" t="s">
        <v>11</v>
      </c>
      <c r="Q32" s="39" t="s">
        <v>347</v>
      </c>
      <c r="R32" s="35"/>
      <c r="S32" s="41"/>
      <c r="T32" s="41"/>
      <c r="U32" s="41"/>
      <c r="V32" s="41"/>
      <c r="W32" s="41"/>
      <c r="X32" s="41"/>
      <c r="Y32" s="42"/>
      <c r="Z32" s="35"/>
      <c r="AA32" s="41"/>
      <c r="AB32" s="42"/>
      <c r="AC32" s="53"/>
    </row>
    <row r="33" spans="1:29" s="7" customFormat="1" ht="299.25" x14ac:dyDescent="0.25">
      <c r="A33" s="37" t="s">
        <v>348</v>
      </c>
      <c r="B33" s="37" t="s">
        <v>349</v>
      </c>
      <c r="C33" s="27" t="s">
        <v>207</v>
      </c>
      <c r="D33" s="38" t="s">
        <v>350</v>
      </c>
      <c r="E33" s="40" t="s">
        <v>70</v>
      </c>
      <c r="F33" s="40" t="s">
        <v>71</v>
      </c>
      <c r="G33" s="40" t="s">
        <v>72</v>
      </c>
      <c r="H33" s="40" t="s">
        <v>162</v>
      </c>
      <c r="I33" s="40" t="s">
        <v>134</v>
      </c>
      <c r="J33" s="41"/>
      <c r="K33" s="43" t="s">
        <v>11</v>
      </c>
      <c r="L33" s="38" t="s">
        <v>353</v>
      </c>
      <c r="M33" s="170" t="s">
        <v>354</v>
      </c>
      <c r="N33" s="170"/>
      <c r="O33" s="34"/>
      <c r="P33" s="44" t="s">
        <v>11</v>
      </c>
      <c r="Q33" s="39" t="s">
        <v>355</v>
      </c>
      <c r="R33" s="35"/>
      <c r="S33" s="41"/>
      <c r="T33" s="41"/>
      <c r="U33" s="41"/>
      <c r="V33" s="41"/>
      <c r="W33" s="41"/>
      <c r="X33" s="41"/>
      <c r="Y33" s="42"/>
      <c r="Z33" s="35"/>
      <c r="AA33" s="41"/>
      <c r="AB33" s="42"/>
      <c r="AC33" s="53"/>
    </row>
    <row r="34" spans="1:29" s="7" customFormat="1" ht="267.75" x14ac:dyDescent="0.25">
      <c r="A34" s="37" t="s">
        <v>356</v>
      </c>
      <c r="B34" s="37" t="s">
        <v>357</v>
      </c>
      <c r="C34" s="27" t="s">
        <v>207</v>
      </c>
      <c r="D34" s="38" t="s">
        <v>194</v>
      </c>
      <c r="E34" s="40" t="s">
        <v>358</v>
      </c>
      <c r="F34" s="169" t="s">
        <v>359</v>
      </c>
      <c r="G34" s="169"/>
      <c r="H34" s="40" t="s">
        <v>109</v>
      </c>
      <c r="I34" s="40" t="s">
        <v>154</v>
      </c>
      <c r="J34" s="41"/>
      <c r="K34" s="43" t="s">
        <v>11</v>
      </c>
      <c r="L34" s="38" t="s">
        <v>28</v>
      </c>
      <c r="M34" s="37" t="s">
        <v>360</v>
      </c>
      <c r="N34" s="37" t="s">
        <v>361</v>
      </c>
      <c r="O34" s="34"/>
      <c r="P34" s="44" t="s">
        <v>11</v>
      </c>
      <c r="Q34" s="39" t="s">
        <v>362</v>
      </c>
      <c r="R34" s="35"/>
      <c r="S34" s="41"/>
      <c r="T34" s="41"/>
      <c r="U34" s="41"/>
      <c r="V34" s="41"/>
      <c r="W34" s="41"/>
      <c r="X34" s="41"/>
      <c r="Y34" s="42"/>
      <c r="Z34" s="35"/>
      <c r="AA34" s="41"/>
      <c r="AB34" s="42"/>
      <c r="AC34" s="53"/>
    </row>
    <row r="35" spans="1:29" s="7" customFormat="1" ht="409.5" x14ac:dyDescent="0.25">
      <c r="A35" s="37" t="s">
        <v>363</v>
      </c>
      <c r="B35" s="37" t="s">
        <v>364</v>
      </c>
      <c r="C35" s="27" t="s">
        <v>207</v>
      </c>
      <c r="D35" s="38"/>
      <c r="E35" s="40" t="s">
        <v>224</v>
      </c>
      <c r="F35" s="169" t="s">
        <v>225</v>
      </c>
      <c r="G35" s="169"/>
      <c r="H35" s="40" t="s">
        <v>226</v>
      </c>
      <c r="I35" s="40" t="s">
        <v>227</v>
      </c>
      <c r="J35" s="41" t="s">
        <v>365</v>
      </c>
      <c r="K35" s="43" t="s">
        <v>11</v>
      </c>
      <c r="L35" s="38" t="s">
        <v>21</v>
      </c>
      <c r="M35" s="170" t="s">
        <v>366</v>
      </c>
      <c r="N35" s="170"/>
      <c r="O35" s="34"/>
      <c r="P35" s="44" t="s">
        <v>11</v>
      </c>
      <c r="Q35" s="39" t="s">
        <v>367</v>
      </c>
      <c r="R35" s="35"/>
      <c r="S35" s="41"/>
      <c r="T35" s="41"/>
      <c r="U35" s="41"/>
      <c r="V35" s="41"/>
      <c r="W35" s="41"/>
      <c r="X35" s="41"/>
      <c r="Y35" s="42"/>
      <c r="Z35" s="35"/>
      <c r="AA35" s="41"/>
      <c r="AB35" s="42"/>
      <c r="AC35" s="53"/>
    </row>
    <row r="36" spans="1:29" s="7" customFormat="1" ht="236.25" x14ac:dyDescent="0.25">
      <c r="A36" s="37" t="s">
        <v>368</v>
      </c>
      <c r="B36" s="37" t="s">
        <v>369</v>
      </c>
      <c r="C36" s="27" t="s">
        <v>207</v>
      </c>
      <c r="D36" s="38" t="s">
        <v>28</v>
      </c>
      <c r="E36" s="40" t="s">
        <v>9</v>
      </c>
      <c r="F36" s="40" t="s">
        <v>370</v>
      </c>
      <c r="G36" s="40" t="s">
        <v>169</v>
      </c>
      <c r="H36" s="40" t="s">
        <v>371</v>
      </c>
      <c r="I36" s="40" t="s">
        <v>170</v>
      </c>
      <c r="J36" s="41"/>
      <c r="K36" s="43" t="s">
        <v>212</v>
      </c>
      <c r="L36" s="38" t="s">
        <v>28</v>
      </c>
      <c r="M36" s="37" t="s">
        <v>372</v>
      </c>
      <c r="N36" s="37" t="s">
        <v>373</v>
      </c>
      <c r="O36" s="34"/>
      <c r="P36" s="44" t="s">
        <v>212</v>
      </c>
      <c r="Q36" s="39" t="s">
        <v>374</v>
      </c>
      <c r="R36" s="35"/>
      <c r="S36" s="41"/>
      <c r="T36" s="41"/>
      <c r="U36" s="41"/>
      <c r="V36" s="41"/>
      <c r="W36" s="41"/>
      <c r="X36" s="41"/>
      <c r="Y36" s="42"/>
      <c r="Z36" s="35"/>
      <c r="AA36" s="41"/>
      <c r="AB36" s="42"/>
      <c r="AC36" s="53"/>
    </row>
    <row r="37" spans="1:29" s="7" customFormat="1" ht="236.25" x14ac:dyDescent="0.25">
      <c r="A37" s="37" t="s">
        <v>375</v>
      </c>
      <c r="B37" s="37" t="s">
        <v>376</v>
      </c>
      <c r="C37" s="27" t="s">
        <v>207</v>
      </c>
      <c r="D37" s="38" t="s">
        <v>377</v>
      </c>
      <c r="E37" s="40" t="s">
        <v>378</v>
      </c>
      <c r="F37" s="169" t="s">
        <v>379</v>
      </c>
      <c r="G37" s="169"/>
      <c r="H37" s="40" t="s">
        <v>380</v>
      </c>
      <c r="I37" s="40" t="s">
        <v>381</v>
      </c>
      <c r="J37" s="41"/>
      <c r="K37" s="43" t="s">
        <v>11</v>
      </c>
      <c r="L37" s="38" t="s">
        <v>15</v>
      </c>
      <c r="M37" s="170" t="s">
        <v>382</v>
      </c>
      <c r="N37" s="170"/>
      <c r="O37" s="34"/>
      <c r="P37" s="44" t="s">
        <v>11</v>
      </c>
      <c r="Q37" s="39" t="s">
        <v>383</v>
      </c>
      <c r="R37" s="35"/>
      <c r="S37" s="41"/>
      <c r="T37" s="41"/>
      <c r="U37" s="41"/>
      <c r="V37" s="41"/>
      <c r="W37" s="41"/>
      <c r="X37" s="41"/>
      <c r="Y37" s="42"/>
      <c r="Z37" s="35"/>
      <c r="AA37" s="41"/>
      <c r="AB37" s="42"/>
      <c r="AC37" s="53"/>
    </row>
    <row r="38" spans="1:29" s="7" customFormat="1" ht="267.75" x14ac:dyDescent="0.25">
      <c r="A38" s="37" t="s">
        <v>384</v>
      </c>
      <c r="B38" s="37" t="s">
        <v>385</v>
      </c>
      <c r="C38" s="27" t="s">
        <v>207</v>
      </c>
      <c r="D38" s="38" t="s">
        <v>28</v>
      </c>
      <c r="E38" s="40" t="s">
        <v>386</v>
      </c>
      <c r="F38" s="169" t="s">
        <v>119</v>
      </c>
      <c r="G38" s="169"/>
      <c r="H38" s="40" t="s">
        <v>380</v>
      </c>
      <c r="I38" s="40" t="s">
        <v>163</v>
      </c>
      <c r="J38" s="41"/>
      <c r="K38" s="43" t="s">
        <v>11</v>
      </c>
      <c r="L38" s="38" t="s">
        <v>28</v>
      </c>
      <c r="M38" s="170" t="s">
        <v>387</v>
      </c>
      <c r="N38" s="170"/>
      <c r="O38" s="34"/>
      <c r="P38" s="44" t="s">
        <v>11</v>
      </c>
      <c r="Q38" s="39" t="s">
        <v>388</v>
      </c>
      <c r="R38" s="35"/>
      <c r="S38" s="41"/>
      <c r="T38" s="41"/>
      <c r="U38" s="41"/>
      <c r="V38" s="41"/>
      <c r="W38" s="41"/>
      <c r="X38" s="41"/>
      <c r="Y38" s="42"/>
      <c r="Z38" s="35"/>
      <c r="AA38" s="41"/>
      <c r="AB38" s="42"/>
      <c r="AC38" s="53"/>
    </row>
    <row r="39" spans="1:29" s="7" customFormat="1" ht="409.5" x14ac:dyDescent="0.25">
      <c r="A39" s="37" t="s">
        <v>389</v>
      </c>
      <c r="B39" s="37" t="s">
        <v>390</v>
      </c>
      <c r="C39" s="27" t="s">
        <v>207</v>
      </c>
      <c r="D39" s="38" t="s">
        <v>391</v>
      </c>
      <c r="E39" s="40" t="s">
        <v>9</v>
      </c>
      <c r="F39" s="40" t="s">
        <v>196</v>
      </c>
      <c r="G39" s="40" t="s">
        <v>197</v>
      </c>
      <c r="H39" s="40" t="s">
        <v>209</v>
      </c>
      <c r="I39" s="40" t="s">
        <v>163</v>
      </c>
      <c r="J39" s="41"/>
      <c r="K39" s="43" t="s">
        <v>11</v>
      </c>
      <c r="L39" s="38" t="s">
        <v>392</v>
      </c>
      <c r="M39" s="37" t="s">
        <v>393</v>
      </c>
      <c r="N39" s="37" t="s">
        <v>394</v>
      </c>
      <c r="O39" s="34"/>
      <c r="P39" s="44" t="s">
        <v>11</v>
      </c>
      <c r="Q39" s="39" t="s">
        <v>395</v>
      </c>
      <c r="R39" s="35"/>
      <c r="S39" s="41"/>
      <c r="T39" s="41"/>
      <c r="U39" s="41"/>
      <c r="V39" s="41"/>
      <c r="W39" s="41"/>
      <c r="X39" s="41"/>
      <c r="Y39" s="42"/>
      <c r="Z39" s="35"/>
      <c r="AA39" s="41"/>
      <c r="AB39" s="42"/>
      <c r="AC39" s="53"/>
    </row>
    <row r="40" spans="1:29" s="7" customFormat="1" ht="283.5" x14ac:dyDescent="0.25">
      <c r="A40" s="37" t="s">
        <v>396</v>
      </c>
      <c r="B40" s="37" t="s">
        <v>397</v>
      </c>
      <c r="C40" s="27" t="s">
        <v>207</v>
      </c>
      <c r="D40" s="38" t="s">
        <v>398</v>
      </c>
      <c r="E40" s="40" t="s">
        <v>399</v>
      </c>
      <c r="F40" s="169" t="s">
        <v>400</v>
      </c>
      <c r="G40" s="169"/>
      <c r="H40" s="40" t="s">
        <v>401</v>
      </c>
      <c r="I40" s="40" t="s">
        <v>402</v>
      </c>
      <c r="J40" s="41"/>
      <c r="K40" s="43" t="s">
        <v>11</v>
      </c>
      <c r="L40" s="38" t="s">
        <v>403</v>
      </c>
      <c r="M40" s="170" t="s">
        <v>404</v>
      </c>
      <c r="N40" s="170"/>
      <c r="O40" s="34"/>
      <c r="P40" s="44" t="s">
        <v>11</v>
      </c>
      <c r="Q40" s="39" t="s">
        <v>405</v>
      </c>
      <c r="R40" s="35"/>
      <c r="S40" s="41"/>
      <c r="T40" s="41"/>
      <c r="U40" s="41"/>
      <c r="V40" s="41"/>
      <c r="W40" s="41"/>
      <c r="X40" s="41"/>
      <c r="Y40" s="42"/>
      <c r="Z40" s="35"/>
      <c r="AA40" s="41"/>
      <c r="AB40" s="42"/>
      <c r="AC40" s="53"/>
    </row>
    <row r="41" spans="1:29" s="7" customFormat="1" ht="283.5" x14ac:dyDescent="0.25">
      <c r="A41" s="37" t="s">
        <v>406</v>
      </c>
      <c r="B41" s="37" t="s">
        <v>407</v>
      </c>
      <c r="C41" s="27" t="s">
        <v>207</v>
      </c>
      <c r="D41" s="38" t="s">
        <v>28</v>
      </c>
      <c r="E41" s="40" t="s">
        <v>123</v>
      </c>
      <c r="F41" s="40" t="s">
        <v>124</v>
      </c>
      <c r="G41" s="40" t="s">
        <v>125</v>
      </c>
      <c r="H41" s="40" t="s">
        <v>127</v>
      </c>
      <c r="I41" s="40" t="s">
        <v>126</v>
      </c>
      <c r="J41" s="41"/>
      <c r="K41" s="43" t="s">
        <v>11</v>
      </c>
      <c r="L41" s="38" t="s">
        <v>28</v>
      </c>
      <c r="M41" s="170" t="s">
        <v>387</v>
      </c>
      <c r="N41" s="170"/>
      <c r="O41" s="34"/>
      <c r="P41" s="44" t="s">
        <v>11</v>
      </c>
      <c r="Q41" s="39" t="s">
        <v>408</v>
      </c>
      <c r="R41" s="35"/>
      <c r="S41" s="41"/>
      <c r="T41" s="41"/>
      <c r="U41" s="41"/>
      <c r="V41" s="41"/>
      <c r="W41" s="41"/>
      <c r="X41" s="41"/>
      <c r="Y41" s="42"/>
      <c r="Z41" s="35"/>
      <c r="AA41" s="41"/>
      <c r="AB41" s="42"/>
      <c r="AC41" s="53"/>
    </row>
    <row r="42" spans="1:29" s="7" customFormat="1" ht="267.75" x14ac:dyDescent="0.25">
      <c r="A42" s="37" t="s">
        <v>409</v>
      </c>
      <c r="B42" s="37" t="s">
        <v>410</v>
      </c>
      <c r="C42" s="27" t="s">
        <v>207</v>
      </c>
      <c r="D42" s="38" t="s">
        <v>21</v>
      </c>
      <c r="E42" s="40" t="s">
        <v>123</v>
      </c>
      <c r="F42" s="40" t="s">
        <v>196</v>
      </c>
      <c r="G42" s="40" t="s">
        <v>197</v>
      </c>
      <c r="H42" s="40" t="s">
        <v>109</v>
      </c>
      <c r="I42" s="40" t="s">
        <v>163</v>
      </c>
      <c r="J42" s="41"/>
      <c r="K42" s="43" t="s">
        <v>11</v>
      </c>
      <c r="L42" s="38" t="s">
        <v>21</v>
      </c>
      <c r="M42" s="37" t="s">
        <v>411</v>
      </c>
      <c r="N42" s="37" t="s">
        <v>412</v>
      </c>
      <c r="O42" s="34"/>
      <c r="P42" s="44" t="s">
        <v>11</v>
      </c>
      <c r="Q42" s="39" t="s">
        <v>413</v>
      </c>
      <c r="R42" s="35"/>
      <c r="S42" s="41"/>
      <c r="T42" s="41"/>
      <c r="U42" s="41"/>
      <c r="V42" s="41"/>
      <c r="W42" s="41"/>
      <c r="X42" s="41"/>
      <c r="Y42" s="42"/>
      <c r="Z42" s="35"/>
      <c r="AA42" s="41"/>
      <c r="AB42" s="42"/>
      <c r="AC42" s="53"/>
    </row>
    <row r="43" spans="1:29" s="7" customFormat="1" ht="393.75" x14ac:dyDescent="0.25">
      <c r="A43" s="37" t="s">
        <v>414</v>
      </c>
      <c r="B43" s="37" t="s">
        <v>415</v>
      </c>
      <c r="C43" s="27" t="s">
        <v>207</v>
      </c>
      <c r="D43" s="38" t="s">
        <v>21</v>
      </c>
      <c r="E43" s="40" t="s">
        <v>416</v>
      </c>
      <c r="F43" s="40" t="s">
        <v>417</v>
      </c>
      <c r="G43" s="40" t="s">
        <v>78</v>
      </c>
      <c r="H43" s="40" t="s">
        <v>79</v>
      </c>
      <c r="I43" s="40" t="s">
        <v>227</v>
      </c>
      <c r="J43" s="41" t="s">
        <v>418</v>
      </c>
      <c r="K43" s="43" t="s">
        <v>11</v>
      </c>
      <c r="L43" s="38" t="s">
        <v>21</v>
      </c>
      <c r="M43" s="170" t="s">
        <v>419</v>
      </c>
      <c r="N43" s="170"/>
      <c r="O43" s="34"/>
      <c r="P43" s="44" t="s">
        <v>11</v>
      </c>
      <c r="Q43" s="39" t="s">
        <v>234</v>
      </c>
      <c r="R43" s="35"/>
      <c r="S43" s="41"/>
      <c r="T43" s="41"/>
      <c r="U43" s="41"/>
      <c r="V43" s="41"/>
      <c r="W43" s="41"/>
      <c r="X43" s="41"/>
      <c r="Y43" s="42"/>
      <c r="Z43" s="35"/>
      <c r="AA43" s="41"/>
      <c r="AB43" s="42"/>
      <c r="AC43" s="53"/>
    </row>
    <row r="44" spans="1:29" s="7" customFormat="1" ht="409.5" x14ac:dyDescent="0.25">
      <c r="A44" s="37" t="s">
        <v>235</v>
      </c>
      <c r="B44" s="37" t="s">
        <v>236</v>
      </c>
      <c r="C44" s="27" t="s">
        <v>207</v>
      </c>
      <c r="D44" s="38" t="s">
        <v>28</v>
      </c>
      <c r="E44" s="40" t="s">
        <v>160</v>
      </c>
      <c r="F44" s="169" t="s">
        <v>161</v>
      </c>
      <c r="G44" s="169"/>
      <c r="H44" s="40" t="s">
        <v>226</v>
      </c>
      <c r="I44" s="40" t="s">
        <v>227</v>
      </c>
      <c r="J44" s="41" t="s">
        <v>237</v>
      </c>
      <c r="K44" s="43" t="s">
        <v>11</v>
      </c>
      <c r="L44" s="38" t="s">
        <v>28</v>
      </c>
      <c r="M44" s="37" t="s">
        <v>238</v>
      </c>
      <c r="N44" s="37" t="s">
        <v>239</v>
      </c>
      <c r="O44" s="34"/>
      <c r="P44" s="44" t="s">
        <v>11</v>
      </c>
      <c r="Q44" s="39" t="s">
        <v>240</v>
      </c>
      <c r="R44" s="35" t="s">
        <v>28</v>
      </c>
      <c r="S44" s="41" t="s">
        <v>226</v>
      </c>
      <c r="T44" s="41" t="s">
        <v>227</v>
      </c>
      <c r="U44" s="41" t="s">
        <v>237</v>
      </c>
      <c r="V44" s="41"/>
      <c r="W44" s="41"/>
      <c r="X44" s="41"/>
      <c r="Y44" s="42"/>
      <c r="Z44" s="35"/>
      <c r="AA44" s="41"/>
      <c r="AB44" s="42"/>
      <c r="AC44" s="53"/>
    </row>
    <row r="45" spans="1:29" s="7" customFormat="1" ht="252" x14ac:dyDescent="0.25">
      <c r="A45" s="37" t="s">
        <v>241</v>
      </c>
      <c r="B45" s="37" t="s">
        <v>242</v>
      </c>
      <c r="C45" s="27" t="s">
        <v>207</v>
      </c>
      <c r="D45" s="38" t="s">
        <v>21</v>
      </c>
      <c r="E45" s="40" t="s">
        <v>123</v>
      </c>
      <c r="F45" s="40" t="s">
        <v>196</v>
      </c>
      <c r="G45" s="40" t="s">
        <v>197</v>
      </c>
      <c r="H45" s="40" t="s">
        <v>162</v>
      </c>
      <c r="I45" s="40" t="s">
        <v>163</v>
      </c>
      <c r="J45" s="41"/>
      <c r="K45" s="43" t="s">
        <v>212</v>
      </c>
      <c r="L45" s="38" t="s">
        <v>243</v>
      </c>
      <c r="M45" s="170" t="s">
        <v>244</v>
      </c>
      <c r="N45" s="170"/>
      <c r="O45" s="34"/>
      <c r="P45" s="44" t="s">
        <v>212</v>
      </c>
      <c r="Q45" s="39" t="s">
        <v>245</v>
      </c>
      <c r="R45" s="35"/>
      <c r="S45" s="41"/>
      <c r="T45" s="41"/>
      <c r="U45" s="41"/>
      <c r="V45" s="41"/>
      <c r="W45" s="41"/>
      <c r="X45" s="41"/>
      <c r="Y45" s="42"/>
      <c r="Z45" s="35"/>
      <c r="AA45" s="41"/>
      <c r="AB45" s="42"/>
      <c r="AC45" s="53"/>
    </row>
    <row r="46" spans="1:29" s="7" customFormat="1" ht="189" x14ac:dyDescent="0.25">
      <c r="A46" s="37" t="s">
        <v>246</v>
      </c>
      <c r="B46" s="37" t="s">
        <v>247</v>
      </c>
      <c r="C46" s="27" t="s">
        <v>207</v>
      </c>
      <c r="D46" s="38" t="s">
        <v>21</v>
      </c>
      <c r="E46" s="37" t="s">
        <v>248</v>
      </c>
      <c r="F46" s="40" t="s">
        <v>249</v>
      </c>
      <c r="G46" s="40" t="s">
        <v>351</v>
      </c>
      <c r="H46" s="40" t="s">
        <v>352</v>
      </c>
      <c r="I46" s="40" t="s">
        <v>130</v>
      </c>
      <c r="J46" s="41" t="s">
        <v>250</v>
      </c>
      <c r="K46" s="43" t="s">
        <v>11</v>
      </c>
      <c r="L46" s="38" t="s">
        <v>21</v>
      </c>
      <c r="M46" s="37" t="s">
        <v>251</v>
      </c>
      <c r="N46" s="37" t="s">
        <v>252</v>
      </c>
      <c r="O46" s="34"/>
      <c r="P46" s="44" t="s">
        <v>11</v>
      </c>
      <c r="Q46" s="39" t="s">
        <v>253</v>
      </c>
      <c r="R46" s="35"/>
      <c r="S46" s="41"/>
      <c r="T46" s="41"/>
      <c r="U46" s="41"/>
      <c r="V46" s="41"/>
      <c r="W46" s="41"/>
      <c r="X46" s="41"/>
      <c r="Y46" s="42"/>
      <c r="Z46" s="35"/>
      <c r="AA46" s="41"/>
      <c r="AB46" s="42"/>
      <c r="AC46" s="53"/>
    </row>
    <row r="47" spans="1:29" s="7" customFormat="1" ht="204.75" x14ac:dyDescent="0.25">
      <c r="A47" s="37" t="s">
        <v>254</v>
      </c>
      <c r="B47" s="37" t="s">
        <v>255</v>
      </c>
      <c r="C47" s="27" t="s">
        <v>207</v>
      </c>
      <c r="D47" s="38" t="s">
        <v>256</v>
      </c>
      <c r="E47" s="40" t="s">
        <v>195</v>
      </c>
      <c r="F47" s="40" t="s">
        <v>71</v>
      </c>
      <c r="G47" s="40" t="s">
        <v>72</v>
      </c>
      <c r="H47" s="40" t="s">
        <v>209</v>
      </c>
      <c r="I47" s="40" t="s">
        <v>199</v>
      </c>
      <c r="J47" s="41"/>
      <c r="K47" s="43" t="s">
        <v>212</v>
      </c>
      <c r="L47" s="38" t="s">
        <v>257</v>
      </c>
      <c r="M47" s="37" t="s">
        <v>258</v>
      </c>
      <c r="N47" s="37" t="s">
        <v>259</v>
      </c>
      <c r="O47" s="34"/>
      <c r="P47" s="44" t="s">
        <v>212</v>
      </c>
      <c r="Q47" s="39" t="s">
        <v>260</v>
      </c>
      <c r="R47" s="35"/>
      <c r="S47" s="41"/>
      <c r="T47" s="41"/>
      <c r="U47" s="41"/>
      <c r="V47" s="41"/>
      <c r="W47" s="41"/>
      <c r="X47" s="41"/>
      <c r="Y47" s="42"/>
      <c r="Z47" s="35"/>
      <c r="AA47" s="41"/>
      <c r="AB47" s="42"/>
      <c r="AC47" s="53"/>
    </row>
    <row r="48" spans="1:29" s="7" customFormat="1" ht="346.5" x14ac:dyDescent="0.25">
      <c r="A48" s="37" t="s">
        <v>261</v>
      </c>
      <c r="B48" s="37" t="s">
        <v>262</v>
      </c>
      <c r="C48" s="27" t="s">
        <v>207</v>
      </c>
      <c r="D48" s="38" t="s">
        <v>263</v>
      </c>
      <c r="E48" s="169" t="s">
        <v>264</v>
      </c>
      <c r="F48" s="169"/>
      <c r="G48" s="169"/>
      <c r="H48" s="169"/>
      <c r="I48" s="169"/>
      <c r="J48" s="41"/>
      <c r="K48" s="43" t="s">
        <v>11</v>
      </c>
      <c r="L48" s="38" t="s">
        <v>265</v>
      </c>
      <c r="M48" s="170" t="s">
        <v>266</v>
      </c>
      <c r="N48" s="170"/>
      <c r="O48" s="34"/>
      <c r="P48" s="44" t="s">
        <v>11</v>
      </c>
      <c r="Q48" s="39" t="s">
        <v>267</v>
      </c>
      <c r="R48" s="35"/>
      <c r="S48" s="41"/>
      <c r="T48" s="41"/>
      <c r="U48" s="41"/>
      <c r="V48" s="41"/>
      <c r="W48" s="41"/>
      <c r="X48" s="41"/>
      <c r="Y48" s="42"/>
      <c r="Z48" s="35"/>
      <c r="AA48" s="41"/>
      <c r="AB48" s="42"/>
      <c r="AC48" s="53"/>
    </row>
    <row r="49" spans="1:29" s="7" customFormat="1" ht="252" x14ac:dyDescent="0.25">
      <c r="A49" s="37" t="s">
        <v>268</v>
      </c>
      <c r="B49" s="37" t="s">
        <v>269</v>
      </c>
      <c r="C49" s="27" t="s">
        <v>207</v>
      </c>
      <c r="D49" s="38"/>
      <c r="E49" s="40" t="s">
        <v>195</v>
      </c>
      <c r="F49" s="40" t="s">
        <v>71</v>
      </c>
      <c r="G49" s="40" t="s">
        <v>72</v>
      </c>
      <c r="H49" s="40" t="s">
        <v>131</v>
      </c>
      <c r="I49" s="40" t="s">
        <v>163</v>
      </c>
      <c r="J49" s="41"/>
      <c r="K49" s="43" t="s">
        <v>212</v>
      </c>
      <c r="L49" s="38" t="s">
        <v>194</v>
      </c>
      <c r="M49" s="37" t="s">
        <v>270</v>
      </c>
      <c r="N49" s="37" t="s">
        <v>271</v>
      </c>
      <c r="O49" s="34"/>
      <c r="P49" s="44" t="s">
        <v>212</v>
      </c>
      <c r="Q49" s="39" t="s">
        <v>272</v>
      </c>
      <c r="R49" s="35"/>
      <c r="S49" s="41"/>
      <c r="T49" s="41"/>
      <c r="U49" s="41"/>
      <c r="V49" s="41"/>
      <c r="W49" s="41"/>
      <c r="X49" s="41"/>
      <c r="Y49" s="42"/>
      <c r="Z49" s="35"/>
      <c r="AA49" s="41"/>
      <c r="AB49" s="42"/>
      <c r="AC49" s="53"/>
    </row>
    <row r="50" spans="1:29" s="7" customFormat="1" ht="252" x14ac:dyDescent="0.25">
      <c r="A50" s="37" t="s">
        <v>273</v>
      </c>
      <c r="B50" s="37" t="s">
        <v>274</v>
      </c>
      <c r="C50" s="27" t="s">
        <v>207</v>
      </c>
      <c r="D50" s="38"/>
      <c r="E50" s="40" t="s">
        <v>195</v>
      </c>
      <c r="F50" s="40" t="s">
        <v>196</v>
      </c>
      <c r="G50" s="40" t="s">
        <v>197</v>
      </c>
      <c r="H50" s="40" t="s">
        <v>209</v>
      </c>
      <c r="I50" s="40" t="s">
        <v>163</v>
      </c>
      <c r="J50" s="41"/>
      <c r="K50" s="43" t="s">
        <v>11</v>
      </c>
      <c r="L50" s="38"/>
      <c r="M50" s="37" t="s">
        <v>411</v>
      </c>
      <c r="N50" s="37" t="s">
        <v>275</v>
      </c>
      <c r="O50" s="34"/>
      <c r="P50" s="44" t="s">
        <v>11</v>
      </c>
      <c r="Q50" s="39" t="s">
        <v>276</v>
      </c>
      <c r="R50" s="35"/>
      <c r="S50" s="41"/>
      <c r="T50" s="41"/>
      <c r="U50" s="41"/>
      <c r="V50" s="41"/>
      <c r="W50" s="41"/>
      <c r="X50" s="41"/>
      <c r="Y50" s="42"/>
      <c r="Z50" s="35"/>
      <c r="AA50" s="41"/>
      <c r="AB50" s="42"/>
      <c r="AC50" s="53"/>
    </row>
    <row r="51" spans="1:29" s="7" customFormat="1" ht="330.75" x14ac:dyDescent="0.25">
      <c r="A51" s="37" t="s">
        <v>277</v>
      </c>
      <c r="B51" s="37" t="s">
        <v>278</v>
      </c>
      <c r="C51" s="27" t="s">
        <v>207</v>
      </c>
      <c r="D51" s="38" t="s">
        <v>279</v>
      </c>
      <c r="E51" s="40" t="s">
        <v>9</v>
      </c>
      <c r="F51" s="169" t="s">
        <v>280</v>
      </c>
      <c r="G51" s="169"/>
      <c r="H51" s="40" t="s">
        <v>281</v>
      </c>
      <c r="I51" s="40" t="s">
        <v>199</v>
      </c>
      <c r="J51" s="41" t="s">
        <v>282</v>
      </c>
      <c r="K51" s="43" t="s">
        <v>11</v>
      </c>
      <c r="L51" s="38" t="s">
        <v>283</v>
      </c>
      <c r="M51" s="37" t="s">
        <v>105</v>
      </c>
      <c r="N51" s="37" t="s">
        <v>181</v>
      </c>
      <c r="O51" s="34"/>
      <c r="P51" s="44" t="s">
        <v>11</v>
      </c>
      <c r="Q51" s="39" t="s">
        <v>284</v>
      </c>
      <c r="R51" s="35"/>
      <c r="S51" s="41"/>
      <c r="T51" s="41"/>
      <c r="U51" s="41"/>
      <c r="V51" s="41"/>
      <c r="W51" s="41"/>
      <c r="X51" s="41"/>
      <c r="Y51" s="42"/>
      <c r="Z51" s="35"/>
      <c r="AA51" s="41"/>
      <c r="AB51" s="42"/>
      <c r="AC51" s="53"/>
    </row>
    <row r="52" spans="1:29" s="7" customFormat="1" ht="267.75" x14ac:dyDescent="0.25">
      <c r="A52" s="37" t="s">
        <v>285</v>
      </c>
      <c r="B52" s="37" t="s">
        <v>286</v>
      </c>
      <c r="C52" s="27" t="s">
        <v>207</v>
      </c>
      <c r="D52" s="38" t="s">
        <v>263</v>
      </c>
      <c r="E52" s="40" t="s">
        <v>9</v>
      </c>
      <c r="F52" s="169" t="s">
        <v>128</v>
      </c>
      <c r="G52" s="169"/>
      <c r="H52" s="40" t="s">
        <v>287</v>
      </c>
      <c r="I52" s="40" t="s">
        <v>227</v>
      </c>
      <c r="J52" s="41"/>
      <c r="K52" s="43" t="s">
        <v>11</v>
      </c>
      <c r="L52" s="38" t="s">
        <v>263</v>
      </c>
      <c r="M52" s="170" t="s">
        <v>288</v>
      </c>
      <c r="N52" s="170"/>
      <c r="O52" s="34"/>
      <c r="P52" s="44" t="s">
        <v>11</v>
      </c>
      <c r="Q52" s="39" t="s">
        <v>289</v>
      </c>
      <c r="R52" s="35"/>
      <c r="S52" s="41"/>
      <c r="T52" s="41"/>
      <c r="U52" s="41"/>
      <c r="V52" s="41"/>
      <c r="W52" s="41"/>
      <c r="X52" s="41"/>
      <c r="Y52" s="42"/>
      <c r="Z52" s="35"/>
      <c r="AA52" s="41"/>
      <c r="AB52" s="42"/>
      <c r="AC52" s="53"/>
    </row>
    <row r="53" spans="1:29" s="7" customFormat="1" ht="378" x14ac:dyDescent="0.25">
      <c r="A53" s="37" t="s">
        <v>290</v>
      </c>
      <c r="B53" s="37" t="s">
        <v>291</v>
      </c>
      <c r="C53" s="27" t="s">
        <v>207</v>
      </c>
      <c r="D53" s="38" t="s">
        <v>292</v>
      </c>
      <c r="E53" s="40"/>
      <c r="F53" s="40" t="s">
        <v>196</v>
      </c>
      <c r="G53" s="40" t="s">
        <v>197</v>
      </c>
      <c r="H53" s="40" t="s">
        <v>293</v>
      </c>
      <c r="I53" s="40" t="s">
        <v>163</v>
      </c>
      <c r="J53" s="41"/>
      <c r="K53" s="43" t="s">
        <v>212</v>
      </c>
      <c r="L53" s="38" t="s">
        <v>263</v>
      </c>
      <c r="M53" s="170" t="s">
        <v>266</v>
      </c>
      <c r="N53" s="170"/>
      <c r="O53" s="34"/>
      <c r="P53" s="16" t="s">
        <v>212</v>
      </c>
      <c r="Q53" s="39" t="s">
        <v>294</v>
      </c>
      <c r="R53" s="35"/>
      <c r="S53" s="41"/>
      <c r="T53" s="41"/>
      <c r="U53" s="41"/>
      <c r="V53" s="41"/>
      <c r="W53" s="41"/>
      <c r="X53" s="41"/>
      <c r="Y53" s="42"/>
      <c r="Z53" s="35"/>
      <c r="AA53" s="41"/>
      <c r="AB53" s="42"/>
      <c r="AC53" s="53"/>
    </row>
    <row r="54" spans="1:29" s="7" customFormat="1" ht="299.25" x14ac:dyDescent="0.25">
      <c r="A54" s="15" t="s">
        <v>295</v>
      </c>
      <c r="B54" s="15" t="s">
        <v>296</v>
      </c>
      <c r="C54" s="27" t="s">
        <v>207</v>
      </c>
      <c r="D54" s="38" t="s">
        <v>263</v>
      </c>
      <c r="E54" s="40" t="s">
        <v>195</v>
      </c>
      <c r="F54" s="40" t="s">
        <v>196</v>
      </c>
      <c r="G54" s="40" t="s">
        <v>197</v>
      </c>
      <c r="H54" s="40" t="s">
        <v>293</v>
      </c>
      <c r="I54" s="40" t="s">
        <v>163</v>
      </c>
      <c r="J54" s="41"/>
      <c r="K54" s="16" t="s">
        <v>212</v>
      </c>
      <c r="L54" s="38" t="s">
        <v>263</v>
      </c>
      <c r="M54" s="15"/>
      <c r="N54" s="15" t="s">
        <v>266</v>
      </c>
      <c r="O54" s="34"/>
      <c r="P54" s="16" t="s">
        <v>212</v>
      </c>
      <c r="Q54" s="39" t="s">
        <v>297</v>
      </c>
      <c r="R54" s="35"/>
      <c r="S54" s="41"/>
      <c r="T54" s="41"/>
      <c r="U54" s="41"/>
      <c r="V54" s="41"/>
      <c r="W54" s="41"/>
      <c r="X54" s="41"/>
      <c r="Y54" s="42"/>
      <c r="Z54" s="35"/>
      <c r="AA54" s="41"/>
      <c r="AB54" s="42"/>
      <c r="AC54" s="53"/>
    </row>
    <row r="55" spans="1:29" s="7" customFormat="1" ht="267.75" x14ac:dyDescent="0.25">
      <c r="A55" s="37" t="s">
        <v>298</v>
      </c>
      <c r="B55" s="37" t="s">
        <v>299</v>
      </c>
      <c r="C55" s="27" t="s">
        <v>207</v>
      </c>
      <c r="D55" s="38"/>
      <c r="E55" s="40" t="s">
        <v>300</v>
      </c>
      <c r="F55" s="40" t="s">
        <v>249</v>
      </c>
      <c r="G55" s="40" t="s">
        <v>351</v>
      </c>
      <c r="H55" s="40" t="s">
        <v>301</v>
      </c>
      <c r="I55" s="40" t="s">
        <v>163</v>
      </c>
      <c r="J55" s="41"/>
      <c r="K55" s="43" t="s">
        <v>11</v>
      </c>
      <c r="L55" s="38"/>
      <c r="M55" s="37" t="s">
        <v>302</v>
      </c>
      <c r="N55" s="37" t="s">
        <v>303</v>
      </c>
      <c r="O55" s="34"/>
      <c r="P55" s="44" t="s">
        <v>11</v>
      </c>
      <c r="Q55" s="39" t="s">
        <v>304</v>
      </c>
      <c r="R55" s="35"/>
      <c r="S55" s="41"/>
      <c r="T55" s="41"/>
      <c r="U55" s="41"/>
      <c r="V55" s="41"/>
      <c r="W55" s="41"/>
      <c r="X55" s="41"/>
      <c r="Y55" s="42"/>
      <c r="Z55" s="35"/>
      <c r="AA55" s="41"/>
      <c r="AB55" s="42"/>
      <c r="AC55" s="53"/>
    </row>
    <row r="56" spans="1:29" s="7" customFormat="1" ht="220.5" customHeight="1" x14ac:dyDescent="0.25">
      <c r="A56" s="37" t="s">
        <v>305</v>
      </c>
      <c r="B56" s="37" t="s">
        <v>306</v>
      </c>
      <c r="C56" s="27" t="s">
        <v>207</v>
      </c>
      <c r="D56" s="38" t="s">
        <v>21</v>
      </c>
      <c r="E56" s="40" t="s">
        <v>70</v>
      </c>
      <c r="F56" s="40" t="s">
        <v>196</v>
      </c>
      <c r="G56" s="40" t="s">
        <v>197</v>
      </c>
      <c r="H56" s="40" t="s">
        <v>307</v>
      </c>
      <c r="I56" s="40" t="s">
        <v>163</v>
      </c>
      <c r="J56" s="41" t="s">
        <v>308</v>
      </c>
      <c r="K56" s="43" t="s">
        <v>212</v>
      </c>
      <c r="L56" s="38" t="s">
        <v>21</v>
      </c>
      <c r="M56" s="37"/>
      <c r="N56" s="37" t="s">
        <v>309</v>
      </c>
      <c r="O56" s="34"/>
      <c r="P56" s="44" t="s">
        <v>212</v>
      </c>
      <c r="Q56" s="39" t="s">
        <v>310</v>
      </c>
      <c r="R56" s="35"/>
      <c r="S56" s="41"/>
      <c r="T56" s="41"/>
      <c r="U56" s="41"/>
      <c r="V56" s="41"/>
      <c r="W56" s="41"/>
      <c r="X56" s="41"/>
      <c r="Y56" s="42"/>
      <c r="Z56" s="35"/>
      <c r="AA56" s="41"/>
      <c r="AB56" s="42"/>
      <c r="AC56" s="53"/>
    </row>
    <row r="57" spans="1:29" s="7" customFormat="1" ht="409.5" customHeight="1" x14ac:dyDescent="0.25">
      <c r="A57" s="37" t="s">
        <v>311</v>
      </c>
      <c r="B57" s="37" t="s">
        <v>312</v>
      </c>
      <c r="C57" s="27" t="s">
        <v>207</v>
      </c>
      <c r="D57" s="38" t="s">
        <v>28</v>
      </c>
      <c r="E57" s="40" t="s">
        <v>70</v>
      </c>
      <c r="F57" s="40" t="s">
        <v>196</v>
      </c>
      <c r="G57" s="40" t="s">
        <v>197</v>
      </c>
      <c r="H57" s="40" t="s">
        <v>162</v>
      </c>
      <c r="I57" s="40" t="s">
        <v>163</v>
      </c>
      <c r="J57" s="41"/>
      <c r="K57" s="43" t="s">
        <v>11</v>
      </c>
      <c r="L57" s="38" t="s">
        <v>28</v>
      </c>
      <c r="M57" s="37" t="s">
        <v>313</v>
      </c>
      <c r="N57" s="37" t="s">
        <v>314</v>
      </c>
      <c r="O57" s="34"/>
      <c r="P57" s="44" t="s">
        <v>11</v>
      </c>
      <c r="Q57" s="39" t="s">
        <v>315</v>
      </c>
      <c r="R57" s="35"/>
      <c r="S57" s="41"/>
      <c r="T57" s="41"/>
      <c r="U57" s="41"/>
      <c r="V57" s="41"/>
      <c r="W57" s="41"/>
      <c r="X57" s="41"/>
      <c r="Y57" s="42"/>
      <c r="Z57" s="35"/>
      <c r="AA57" s="41"/>
      <c r="AB57" s="42"/>
      <c r="AC57" s="53"/>
    </row>
    <row r="58" spans="1:29" s="7" customFormat="1" ht="409.5" x14ac:dyDescent="0.25">
      <c r="A58" s="37" t="s">
        <v>316</v>
      </c>
      <c r="B58" s="37" t="s">
        <v>317</v>
      </c>
      <c r="C58" s="27" t="s">
        <v>207</v>
      </c>
      <c r="D58" s="38" t="s">
        <v>318</v>
      </c>
      <c r="E58" s="40" t="s">
        <v>113</v>
      </c>
      <c r="F58" s="40" t="s">
        <v>196</v>
      </c>
      <c r="G58" s="40" t="s">
        <v>197</v>
      </c>
      <c r="H58" s="40" t="s">
        <v>209</v>
      </c>
      <c r="I58" s="40" t="s">
        <v>319</v>
      </c>
      <c r="J58" s="41"/>
      <c r="K58" s="43" t="s">
        <v>11</v>
      </c>
      <c r="L58" s="38" t="s">
        <v>21</v>
      </c>
      <c r="M58" s="37"/>
      <c r="N58" s="37" t="s">
        <v>74</v>
      </c>
      <c r="O58" s="34"/>
      <c r="P58" s="44" t="s">
        <v>11</v>
      </c>
      <c r="Q58" s="39" t="s">
        <v>420</v>
      </c>
      <c r="R58" s="35"/>
      <c r="S58" s="41"/>
      <c r="T58" s="41"/>
      <c r="U58" s="41"/>
      <c r="V58" s="41"/>
      <c r="W58" s="41"/>
      <c r="X58" s="41"/>
      <c r="Y58" s="42"/>
      <c r="Z58" s="35"/>
      <c r="AA58" s="41"/>
      <c r="AB58" s="42"/>
      <c r="AC58" s="53"/>
    </row>
    <row r="59" spans="1:29" s="7" customFormat="1" ht="267.75" x14ac:dyDescent="0.25">
      <c r="A59" s="37" t="s">
        <v>421</v>
      </c>
      <c r="B59" s="37" t="s">
        <v>422</v>
      </c>
      <c r="C59" s="27" t="s">
        <v>207</v>
      </c>
      <c r="D59" s="38" t="s">
        <v>423</v>
      </c>
      <c r="E59" s="40" t="s">
        <v>70</v>
      </c>
      <c r="F59" s="40" t="s">
        <v>196</v>
      </c>
      <c r="G59" s="40" t="s">
        <v>197</v>
      </c>
      <c r="H59" s="40" t="s">
        <v>424</v>
      </c>
      <c r="I59" s="40" t="s">
        <v>163</v>
      </c>
      <c r="J59" s="41"/>
      <c r="K59" s="43" t="s">
        <v>11</v>
      </c>
      <c r="L59" s="38"/>
      <c r="M59" s="37" t="s">
        <v>425</v>
      </c>
      <c r="N59" s="37" t="s">
        <v>74</v>
      </c>
      <c r="O59" s="34"/>
      <c r="P59" s="44" t="s">
        <v>11</v>
      </c>
      <c r="Q59" s="39" t="s">
        <v>426</v>
      </c>
      <c r="R59" s="35"/>
      <c r="S59" s="41"/>
      <c r="T59" s="41"/>
      <c r="U59" s="41"/>
      <c r="V59" s="41"/>
      <c r="W59" s="41"/>
      <c r="X59" s="41"/>
      <c r="Y59" s="42"/>
      <c r="Z59" s="35"/>
      <c r="AA59" s="41"/>
      <c r="AB59" s="42"/>
      <c r="AC59" s="53"/>
    </row>
    <row r="60" spans="1:29" s="7" customFormat="1" ht="236.25" x14ac:dyDescent="0.25">
      <c r="A60" s="37" t="s">
        <v>427</v>
      </c>
      <c r="B60" s="37" t="s">
        <v>428</v>
      </c>
      <c r="C60" s="27" t="s">
        <v>207</v>
      </c>
      <c r="D60" s="38" t="s">
        <v>21</v>
      </c>
      <c r="E60" s="40" t="s">
        <v>114</v>
      </c>
      <c r="F60" s="169" t="s">
        <v>120</v>
      </c>
      <c r="G60" s="169"/>
      <c r="H60" s="40" t="s">
        <v>110</v>
      </c>
      <c r="I60" s="40" t="s">
        <v>227</v>
      </c>
      <c r="J60" s="41"/>
      <c r="K60" s="43" t="s">
        <v>11</v>
      </c>
      <c r="L60" s="38" t="s">
        <v>21</v>
      </c>
      <c r="M60" s="37" t="s">
        <v>429</v>
      </c>
      <c r="N60" s="37" t="s">
        <v>430</v>
      </c>
      <c r="O60" s="34"/>
      <c r="P60" s="44" t="s">
        <v>11</v>
      </c>
      <c r="Q60" s="39" t="s">
        <v>431</v>
      </c>
      <c r="R60" s="35"/>
      <c r="S60" s="41"/>
      <c r="T60" s="41"/>
      <c r="U60" s="41"/>
      <c r="V60" s="41"/>
      <c r="W60" s="41"/>
      <c r="X60" s="41"/>
      <c r="Y60" s="42"/>
      <c r="Z60" s="35"/>
      <c r="AA60" s="41"/>
      <c r="AB60" s="42"/>
      <c r="AC60" s="53"/>
    </row>
    <row r="61" spans="1:29" s="7" customFormat="1" ht="409.5" x14ac:dyDescent="0.25">
      <c r="A61" s="37" t="s">
        <v>432</v>
      </c>
      <c r="B61" s="37" t="s">
        <v>433</v>
      </c>
      <c r="C61" s="27" t="s">
        <v>207</v>
      </c>
      <c r="D61" s="38" t="s">
        <v>28</v>
      </c>
      <c r="E61" s="40" t="s">
        <v>160</v>
      </c>
      <c r="F61" s="169" t="s">
        <v>161</v>
      </c>
      <c r="G61" s="169"/>
      <c r="H61" s="40" t="s">
        <v>162</v>
      </c>
      <c r="I61" s="40" t="s">
        <v>163</v>
      </c>
      <c r="J61" s="41"/>
      <c r="K61" s="43" t="s">
        <v>11</v>
      </c>
      <c r="L61" s="38" t="s">
        <v>194</v>
      </c>
      <c r="M61" s="170" t="s">
        <v>244</v>
      </c>
      <c r="N61" s="170"/>
      <c r="O61" s="34"/>
      <c r="P61" s="44" t="s">
        <v>11</v>
      </c>
      <c r="Q61" s="39" t="s">
        <v>434</v>
      </c>
      <c r="R61" s="35"/>
      <c r="S61" s="41"/>
      <c r="T61" s="41"/>
      <c r="U61" s="41"/>
      <c r="V61" s="41"/>
      <c r="W61" s="41"/>
      <c r="X61" s="41"/>
      <c r="Y61" s="42"/>
      <c r="Z61" s="35"/>
      <c r="AA61" s="41"/>
      <c r="AB61" s="42"/>
      <c r="AC61" s="53"/>
    </row>
    <row r="62" spans="1:29" s="7" customFormat="1" ht="315" x14ac:dyDescent="0.25">
      <c r="A62" s="37" t="s">
        <v>435</v>
      </c>
      <c r="B62" s="37" t="s">
        <v>436</v>
      </c>
      <c r="C62" s="27" t="s">
        <v>207</v>
      </c>
      <c r="D62" s="38" t="s">
        <v>28</v>
      </c>
      <c r="E62" s="40" t="s">
        <v>70</v>
      </c>
      <c r="F62" s="40" t="s">
        <v>196</v>
      </c>
      <c r="G62" s="40" t="s">
        <v>197</v>
      </c>
      <c r="H62" s="40" t="s">
        <v>209</v>
      </c>
      <c r="I62" s="40" t="s">
        <v>137</v>
      </c>
      <c r="J62" s="41"/>
      <c r="K62" s="43" t="s">
        <v>11</v>
      </c>
      <c r="L62" s="38" t="s">
        <v>194</v>
      </c>
      <c r="M62" s="37" t="s">
        <v>437</v>
      </c>
      <c r="N62" s="37" t="s">
        <v>438</v>
      </c>
      <c r="O62" s="34"/>
      <c r="P62" s="44" t="s">
        <v>11</v>
      </c>
      <c r="Q62" s="39" t="s">
        <v>439</v>
      </c>
      <c r="R62" s="35"/>
      <c r="S62" s="41"/>
      <c r="T62" s="41"/>
      <c r="U62" s="41"/>
      <c r="V62" s="41"/>
      <c r="W62" s="41"/>
      <c r="X62" s="41"/>
      <c r="Y62" s="42"/>
      <c r="Z62" s="35"/>
      <c r="AA62" s="41"/>
      <c r="AB62" s="42"/>
      <c r="AC62" s="53"/>
    </row>
    <row r="63" spans="1:29" s="7" customFormat="1" ht="315" x14ac:dyDescent="0.25">
      <c r="A63" s="37" t="s">
        <v>440</v>
      </c>
      <c r="B63" s="37" t="s">
        <v>441</v>
      </c>
      <c r="C63" s="27" t="s">
        <v>207</v>
      </c>
      <c r="D63" s="38" t="s">
        <v>28</v>
      </c>
      <c r="E63" s="40" t="s">
        <v>70</v>
      </c>
      <c r="F63" s="40" t="s">
        <v>196</v>
      </c>
      <c r="G63" s="40" t="s">
        <v>197</v>
      </c>
      <c r="H63" s="40" t="s">
        <v>209</v>
      </c>
      <c r="I63" s="40" t="s">
        <v>163</v>
      </c>
      <c r="J63" s="41" t="s">
        <v>442</v>
      </c>
      <c r="K63" s="43" t="s">
        <v>11</v>
      </c>
      <c r="L63" s="38" t="s">
        <v>28</v>
      </c>
      <c r="M63" s="37"/>
      <c r="N63" s="37" t="s">
        <v>412</v>
      </c>
      <c r="O63" s="34"/>
      <c r="P63" s="44" t="s">
        <v>11</v>
      </c>
      <c r="Q63" s="39" t="s">
        <v>443</v>
      </c>
      <c r="R63" s="35"/>
      <c r="S63" s="41"/>
      <c r="T63" s="41"/>
      <c r="U63" s="41"/>
      <c r="V63" s="41"/>
      <c r="W63" s="41"/>
      <c r="X63" s="41"/>
      <c r="Y63" s="42"/>
      <c r="Z63" s="35"/>
      <c r="AA63" s="41"/>
      <c r="AB63" s="42"/>
      <c r="AC63" s="53"/>
    </row>
    <row r="64" spans="1:29" s="7" customFormat="1" ht="315" x14ac:dyDescent="0.25">
      <c r="A64" s="37" t="s">
        <v>444</v>
      </c>
      <c r="B64" s="37" t="s">
        <v>445</v>
      </c>
      <c r="C64" s="27" t="s">
        <v>207</v>
      </c>
      <c r="D64" s="38" t="s">
        <v>28</v>
      </c>
      <c r="E64" s="40" t="s">
        <v>446</v>
      </c>
      <c r="F64" s="169" t="s">
        <v>447</v>
      </c>
      <c r="G64" s="169"/>
      <c r="H64" s="40" t="s">
        <v>301</v>
      </c>
      <c r="I64" s="40" t="s">
        <v>448</v>
      </c>
      <c r="J64" s="41"/>
      <c r="K64" s="43" t="s">
        <v>11</v>
      </c>
      <c r="L64" s="38" t="s">
        <v>28</v>
      </c>
      <c r="M64" s="37" t="s">
        <v>411</v>
      </c>
      <c r="N64" s="37" t="s">
        <v>373</v>
      </c>
      <c r="O64" s="34"/>
      <c r="P64" s="44" t="s">
        <v>11</v>
      </c>
      <c r="Q64" s="39" t="s">
        <v>449</v>
      </c>
      <c r="R64" s="35"/>
      <c r="S64" s="41"/>
      <c r="T64" s="41"/>
      <c r="U64" s="41"/>
      <c r="V64" s="41"/>
      <c r="W64" s="41"/>
      <c r="X64" s="41"/>
      <c r="Y64" s="42"/>
      <c r="Z64" s="35"/>
      <c r="AA64" s="41"/>
      <c r="AB64" s="42"/>
      <c r="AC64" s="53"/>
    </row>
    <row r="65" spans="1:29" s="7" customFormat="1" ht="330.75" x14ac:dyDescent="0.25">
      <c r="A65" s="37" t="s">
        <v>450</v>
      </c>
      <c r="B65" s="37" t="s">
        <v>451</v>
      </c>
      <c r="C65" s="27" t="s">
        <v>207</v>
      </c>
      <c r="D65" s="38"/>
      <c r="E65" s="40" t="s">
        <v>116</v>
      </c>
      <c r="F65" s="40" t="s">
        <v>196</v>
      </c>
      <c r="G65" s="40" t="s">
        <v>197</v>
      </c>
      <c r="H65" s="40" t="s">
        <v>209</v>
      </c>
      <c r="I65" s="40" t="s">
        <v>163</v>
      </c>
      <c r="J65" s="41"/>
      <c r="K65" s="43" t="s">
        <v>11</v>
      </c>
      <c r="L65" s="38" t="s">
        <v>28</v>
      </c>
      <c r="M65" s="37" t="s">
        <v>452</v>
      </c>
      <c r="N65" s="37" t="s">
        <v>373</v>
      </c>
      <c r="O65" s="34"/>
      <c r="P65" s="44" t="s">
        <v>11</v>
      </c>
      <c r="Q65" s="39"/>
      <c r="R65" s="35"/>
      <c r="S65" s="41"/>
      <c r="T65" s="41"/>
      <c r="U65" s="41"/>
      <c r="V65" s="41"/>
      <c r="W65" s="41"/>
      <c r="X65" s="41"/>
      <c r="Y65" s="42"/>
      <c r="Z65" s="35"/>
      <c r="AA65" s="41"/>
      <c r="AB65" s="42"/>
      <c r="AC65" s="53"/>
    </row>
    <row r="66" spans="1:29" s="7" customFormat="1" ht="267.75" x14ac:dyDescent="0.25">
      <c r="A66" s="37" t="s">
        <v>453</v>
      </c>
      <c r="B66" s="37" t="s">
        <v>454</v>
      </c>
      <c r="C66" s="27" t="s">
        <v>207</v>
      </c>
      <c r="D66" s="38" t="s">
        <v>21</v>
      </c>
      <c r="E66" s="40" t="s">
        <v>70</v>
      </c>
      <c r="F66" s="40" t="s">
        <v>196</v>
      </c>
      <c r="G66" s="40" t="s">
        <v>197</v>
      </c>
      <c r="H66" s="40" t="s">
        <v>209</v>
      </c>
      <c r="I66" s="40" t="s">
        <v>163</v>
      </c>
      <c r="J66" s="41"/>
      <c r="K66" s="43" t="s">
        <v>212</v>
      </c>
      <c r="L66" s="38" t="s">
        <v>21</v>
      </c>
      <c r="M66" s="170" t="s">
        <v>455</v>
      </c>
      <c r="N66" s="170"/>
      <c r="O66" s="34"/>
      <c r="P66" s="44" t="s">
        <v>212</v>
      </c>
      <c r="Q66" s="39" t="s">
        <v>456</v>
      </c>
      <c r="R66" s="35"/>
      <c r="S66" s="41"/>
      <c r="T66" s="41"/>
      <c r="U66" s="41"/>
      <c r="V66" s="41"/>
      <c r="W66" s="41"/>
      <c r="X66" s="41"/>
      <c r="Y66" s="42"/>
      <c r="Z66" s="35"/>
      <c r="AA66" s="41"/>
      <c r="AB66" s="42"/>
      <c r="AC66" s="53"/>
    </row>
    <row r="67" spans="1:29" s="7" customFormat="1" ht="409.5" x14ac:dyDescent="0.25">
      <c r="A67" s="37" t="s">
        <v>457</v>
      </c>
      <c r="B67" s="37" t="s">
        <v>458</v>
      </c>
      <c r="C67" s="27" t="s">
        <v>207</v>
      </c>
      <c r="D67" s="38" t="s">
        <v>21</v>
      </c>
      <c r="E67" s="40" t="s">
        <v>70</v>
      </c>
      <c r="F67" s="169" t="s">
        <v>459</v>
      </c>
      <c r="G67" s="169"/>
      <c r="H67" s="40" t="s">
        <v>162</v>
      </c>
      <c r="I67" s="40" t="s">
        <v>163</v>
      </c>
      <c r="J67" s="41" t="s">
        <v>460</v>
      </c>
      <c r="K67" s="43" t="s">
        <v>11</v>
      </c>
      <c r="L67" s="38" t="s">
        <v>21</v>
      </c>
      <c r="M67" s="37"/>
      <c r="N67" s="37" t="s">
        <v>461</v>
      </c>
      <c r="O67" s="34"/>
      <c r="P67" s="44" t="s">
        <v>11</v>
      </c>
      <c r="Q67" s="39" t="s">
        <v>462</v>
      </c>
      <c r="R67" s="35"/>
      <c r="S67" s="41"/>
      <c r="T67" s="41"/>
      <c r="U67" s="41"/>
      <c r="V67" s="41"/>
      <c r="W67" s="41"/>
      <c r="X67" s="41"/>
      <c r="Y67" s="42"/>
      <c r="Z67" s="35"/>
      <c r="AA67" s="41"/>
      <c r="AB67" s="42"/>
      <c r="AC67" s="53"/>
    </row>
    <row r="68" spans="1:29" s="7" customFormat="1" ht="204.75" x14ac:dyDescent="0.25">
      <c r="A68" s="37" t="s">
        <v>463</v>
      </c>
      <c r="B68" s="37" t="s">
        <v>464</v>
      </c>
      <c r="C68" s="27" t="s">
        <v>465</v>
      </c>
      <c r="D68" s="38" t="s">
        <v>194</v>
      </c>
      <c r="E68" s="40" t="s">
        <v>70</v>
      </c>
      <c r="F68" s="169" t="s">
        <v>107</v>
      </c>
      <c r="G68" s="169"/>
      <c r="H68" s="40" t="s">
        <v>209</v>
      </c>
      <c r="I68" s="40" t="s">
        <v>163</v>
      </c>
      <c r="J68" s="41"/>
      <c r="K68" s="43" t="s">
        <v>11</v>
      </c>
      <c r="L68" s="38" t="s">
        <v>194</v>
      </c>
      <c r="M68" s="37" t="s">
        <v>466</v>
      </c>
      <c r="N68" s="37" t="s">
        <v>467</v>
      </c>
      <c r="O68" s="34"/>
      <c r="P68" s="44" t="s">
        <v>11</v>
      </c>
      <c r="Q68" s="39" t="s">
        <v>135</v>
      </c>
      <c r="R68" s="35"/>
      <c r="S68" s="41"/>
      <c r="T68" s="41"/>
      <c r="U68" s="41"/>
      <c r="V68" s="41"/>
      <c r="W68" s="41"/>
      <c r="X68" s="41"/>
      <c r="Y68" s="42"/>
      <c r="Z68" s="35"/>
      <c r="AA68" s="41"/>
      <c r="AB68" s="42"/>
      <c r="AC68" s="53"/>
    </row>
    <row r="69" spans="1:29" s="7" customFormat="1" ht="315" x14ac:dyDescent="0.25">
      <c r="A69" s="37" t="s">
        <v>468</v>
      </c>
      <c r="B69" s="37" t="s">
        <v>469</v>
      </c>
      <c r="C69" s="27" t="s">
        <v>207</v>
      </c>
      <c r="D69" s="38" t="s">
        <v>21</v>
      </c>
      <c r="E69" s="40" t="s">
        <v>70</v>
      </c>
      <c r="F69" s="169" t="s">
        <v>119</v>
      </c>
      <c r="G69" s="169"/>
      <c r="H69" s="40" t="s">
        <v>111</v>
      </c>
      <c r="I69" s="40" t="s">
        <v>163</v>
      </c>
      <c r="J69" s="41"/>
      <c r="K69" s="43" t="s">
        <v>212</v>
      </c>
      <c r="L69" s="38" t="s">
        <v>21</v>
      </c>
      <c r="M69" s="37"/>
      <c r="N69" s="37" t="s">
        <v>470</v>
      </c>
      <c r="O69" s="34"/>
      <c r="P69" s="44" t="s">
        <v>212</v>
      </c>
      <c r="Q69" s="39" t="s">
        <v>471</v>
      </c>
      <c r="R69" s="35"/>
      <c r="S69" s="41"/>
      <c r="T69" s="41"/>
      <c r="U69" s="41"/>
      <c r="V69" s="41"/>
      <c r="W69" s="41"/>
      <c r="X69" s="41"/>
      <c r="Y69" s="42"/>
      <c r="Z69" s="35"/>
      <c r="AA69" s="41"/>
      <c r="AB69" s="42"/>
      <c r="AC69" s="53"/>
    </row>
    <row r="70" spans="1:29" s="7" customFormat="1" ht="299.25" x14ac:dyDescent="0.25">
      <c r="A70" s="37" t="s">
        <v>472</v>
      </c>
      <c r="B70" s="37" t="s">
        <v>473</v>
      </c>
      <c r="C70" s="27" t="s">
        <v>207</v>
      </c>
      <c r="D70" s="38" t="s">
        <v>21</v>
      </c>
      <c r="E70" s="40" t="s">
        <v>117</v>
      </c>
      <c r="F70" s="40" t="s">
        <v>196</v>
      </c>
      <c r="G70" s="40" t="s">
        <v>197</v>
      </c>
      <c r="H70" s="40" t="s">
        <v>209</v>
      </c>
      <c r="I70" s="40" t="s">
        <v>474</v>
      </c>
      <c r="J70" s="41"/>
      <c r="K70" s="43" t="s">
        <v>212</v>
      </c>
      <c r="L70" s="38" t="s">
        <v>21</v>
      </c>
      <c r="M70" s="37"/>
      <c r="N70" s="37" t="s">
        <v>475</v>
      </c>
      <c r="O70" s="34"/>
      <c r="P70" s="44" t="s">
        <v>212</v>
      </c>
      <c r="Q70" s="39" t="s">
        <v>476</v>
      </c>
      <c r="R70" s="35"/>
      <c r="S70" s="41"/>
      <c r="T70" s="41"/>
      <c r="U70" s="41"/>
      <c r="V70" s="41"/>
      <c r="W70" s="41"/>
      <c r="X70" s="41"/>
      <c r="Y70" s="42"/>
      <c r="Z70" s="35"/>
      <c r="AA70" s="41"/>
      <c r="AB70" s="42"/>
      <c r="AC70" s="53"/>
    </row>
    <row r="71" spans="1:29" s="7" customFormat="1" ht="267.75" x14ac:dyDescent="0.25">
      <c r="A71" s="37" t="s">
        <v>477</v>
      </c>
      <c r="B71" s="37" t="s">
        <v>478</v>
      </c>
      <c r="C71" s="27" t="s">
        <v>207</v>
      </c>
      <c r="D71" s="38" t="s">
        <v>353</v>
      </c>
      <c r="E71" s="40" t="s">
        <v>115</v>
      </c>
      <c r="F71" s="40" t="s">
        <v>196</v>
      </c>
      <c r="G71" s="40" t="s">
        <v>197</v>
      </c>
      <c r="H71" s="40" t="s">
        <v>209</v>
      </c>
      <c r="I71" s="40" t="s">
        <v>163</v>
      </c>
      <c r="J71" s="41"/>
      <c r="K71" s="43" t="s">
        <v>212</v>
      </c>
      <c r="L71" s="38" t="s">
        <v>353</v>
      </c>
      <c r="M71" s="37"/>
      <c r="N71" s="37" t="s">
        <v>387</v>
      </c>
      <c r="O71" s="34"/>
      <c r="P71" s="44" t="s">
        <v>212</v>
      </c>
      <c r="Q71" s="39" t="s">
        <v>479</v>
      </c>
      <c r="R71" s="35"/>
      <c r="S71" s="41"/>
      <c r="T71" s="41"/>
      <c r="U71" s="41"/>
      <c r="V71" s="41"/>
      <c r="W71" s="41"/>
      <c r="X71" s="41"/>
      <c r="Y71" s="42"/>
      <c r="Z71" s="35"/>
      <c r="AA71" s="41"/>
      <c r="AB71" s="42"/>
      <c r="AC71" s="53" t="s">
        <v>208</v>
      </c>
    </row>
    <row r="72" spans="1:29" s="7" customFormat="1" ht="267.75" x14ac:dyDescent="0.25">
      <c r="A72" s="37" t="s">
        <v>480</v>
      </c>
      <c r="B72" s="37" t="s">
        <v>481</v>
      </c>
      <c r="C72" s="27" t="s">
        <v>207</v>
      </c>
      <c r="D72" s="38" t="s">
        <v>21</v>
      </c>
      <c r="E72" s="40" t="s">
        <v>70</v>
      </c>
      <c r="F72" s="40" t="s">
        <v>196</v>
      </c>
      <c r="G72" s="40" t="s">
        <v>197</v>
      </c>
      <c r="H72" s="40" t="s">
        <v>209</v>
      </c>
      <c r="I72" s="40" t="s">
        <v>163</v>
      </c>
      <c r="J72" s="41"/>
      <c r="K72" s="43" t="s">
        <v>212</v>
      </c>
      <c r="L72" s="38" t="s">
        <v>21</v>
      </c>
      <c r="M72" s="37"/>
      <c r="N72" s="37" t="s">
        <v>387</v>
      </c>
      <c r="O72" s="34"/>
      <c r="P72" s="44" t="s">
        <v>212</v>
      </c>
      <c r="Q72" s="39" t="s">
        <v>482</v>
      </c>
      <c r="R72" s="35"/>
      <c r="S72" s="41"/>
      <c r="T72" s="41"/>
      <c r="U72" s="41"/>
      <c r="V72" s="41"/>
      <c r="W72" s="41"/>
      <c r="X72" s="41"/>
      <c r="Y72" s="42"/>
      <c r="Z72" s="35"/>
      <c r="AA72" s="41"/>
      <c r="AB72" s="42"/>
      <c r="AC72" s="53"/>
    </row>
    <row r="73" spans="1:29" s="7" customFormat="1" ht="315" x14ac:dyDescent="0.25">
      <c r="A73" s="37" t="s">
        <v>483</v>
      </c>
      <c r="B73" s="37" t="s">
        <v>484</v>
      </c>
      <c r="C73" s="27" t="s">
        <v>207</v>
      </c>
      <c r="D73" s="38"/>
      <c r="E73" s="40" t="s">
        <v>70</v>
      </c>
      <c r="F73" s="40" t="s">
        <v>196</v>
      </c>
      <c r="G73" s="40" t="s">
        <v>197</v>
      </c>
      <c r="H73" s="40" t="s">
        <v>209</v>
      </c>
      <c r="I73" s="40" t="s">
        <v>92</v>
      </c>
      <c r="J73" s="41" t="s">
        <v>485</v>
      </c>
      <c r="K73" s="43"/>
      <c r="L73" s="38"/>
      <c r="M73" s="37" t="s">
        <v>486</v>
      </c>
      <c r="N73" s="37" t="s">
        <v>487</v>
      </c>
      <c r="O73" s="34" t="s">
        <v>488</v>
      </c>
      <c r="P73" s="44"/>
      <c r="Q73" s="39" t="s">
        <v>118</v>
      </c>
      <c r="R73" s="35"/>
      <c r="S73" s="41"/>
      <c r="T73" s="41"/>
      <c r="U73" s="41"/>
      <c r="V73" s="41"/>
      <c r="W73" s="41"/>
      <c r="X73" s="41"/>
      <c r="Y73" s="42"/>
      <c r="Z73" s="35"/>
      <c r="AA73" s="41"/>
      <c r="AB73" s="42"/>
      <c r="AC73" s="53"/>
    </row>
    <row r="74" spans="1:29" s="7" customFormat="1" ht="409.5" x14ac:dyDescent="0.25">
      <c r="A74" s="37" t="s">
        <v>489</v>
      </c>
      <c r="B74" s="37" t="s">
        <v>490</v>
      </c>
      <c r="C74" s="27" t="s">
        <v>207</v>
      </c>
      <c r="D74" s="38" t="s">
        <v>28</v>
      </c>
      <c r="E74" s="40" t="s">
        <v>224</v>
      </c>
      <c r="F74" s="169" t="s">
        <v>161</v>
      </c>
      <c r="G74" s="169"/>
      <c r="H74" s="40" t="s">
        <v>162</v>
      </c>
      <c r="I74" s="40" t="s">
        <v>163</v>
      </c>
      <c r="J74" s="41"/>
      <c r="K74" s="43" t="s">
        <v>11</v>
      </c>
      <c r="L74" s="38" t="s">
        <v>491</v>
      </c>
      <c r="M74" s="37"/>
      <c r="N74" s="37" t="s">
        <v>492</v>
      </c>
      <c r="O74" s="34"/>
      <c r="P74" s="44" t="s">
        <v>11</v>
      </c>
      <c r="Q74" s="39" t="s">
        <v>493</v>
      </c>
      <c r="R74" s="35"/>
      <c r="S74" s="41"/>
      <c r="T74" s="41"/>
      <c r="U74" s="41"/>
      <c r="V74" s="41"/>
      <c r="W74" s="41"/>
      <c r="X74" s="41"/>
      <c r="Y74" s="42"/>
      <c r="Z74" s="35"/>
      <c r="AA74" s="41"/>
      <c r="AB74" s="42"/>
      <c r="AC74" s="53"/>
    </row>
    <row r="75" spans="1:29" s="7" customFormat="1" ht="300" thickBot="1" x14ac:dyDescent="0.3">
      <c r="A75" s="37" t="s">
        <v>494</v>
      </c>
      <c r="B75" s="37" t="s">
        <v>495</v>
      </c>
      <c r="C75" s="27" t="s">
        <v>207</v>
      </c>
      <c r="D75" s="45"/>
      <c r="E75" s="172" t="s">
        <v>129</v>
      </c>
      <c r="F75" s="172"/>
      <c r="G75" s="172"/>
      <c r="H75" s="172"/>
      <c r="I75" s="172"/>
      <c r="J75" s="46"/>
      <c r="K75" s="47" t="s">
        <v>11</v>
      </c>
      <c r="L75" s="45"/>
      <c r="M75" s="173" t="s">
        <v>496</v>
      </c>
      <c r="N75" s="173"/>
      <c r="O75" s="48"/>
      <c r="P75" s="49" t="s">
        <v>11</v>
      </c>
      <c r="Q75" s="39" t="s">
        <v>136</v>
      </c>
      <c r="R75" s="50"/>
      <c r="S75" s="46"/>
      <c r="T75" s="46"/>
      <c r="U75" s="46"/>
      <c r="V75" s="46"/>
      <c r="W75" s="46"/>
      <c r="X75" s="46"/>
      <c r="Y75" s="51"/>
      <c r="Z75" s="50"/>
      <c r="AA75" s="46"/>
      <c r="AB75" s="51"/>
      <c r="AC75" s="53"/>
    </row>
  </sheetData>
  <autoFilter ref="A7:AB63"/>
  <mergeCells count="58">
    <mergeCell ref="F74:G74"/>
    <mergeCell ref="F61:G61"/>
    <mergeCell ref="M61:N61"/>
    <mergeCell ref="E75:I75"/>
    <mergeCell ref="M75:N75"/>
    <mergeCell ref="F64:G64"/>
    <mergeCell ref="M66:N66"/>
    <mergeCell ref="F67:G67"/>
    <mergeCell ref="F68:G68"/>
    <mergeCell ref="F69:G69"/>
    <mergeCell ref="AC6:AC7"/>
    <mergeCell ref="M41:N41"/>
    <mergeCell ref="M43:N43"/>
    <mergeCell ref="F44:G44"/>
    <mergeCell ref="F51:G51"/>
    <mergeCell ref="F38:G38"/>
    <mergeCell ref="M18:N18"/>
    <mergeCell ref="M19:N19"/>
    <mergeCell ref="M21:N21"/>
    <mergeCell ref="E27:I27"/>
    <mergeCell ref="M27:N27"/>
    <mergeCell ref="F23:G23"/>
    <mergeCell ref="M23:N23"/>
    <mergeCell ref="M24:N24"/>
    <mergeCell ref="F25:G25"/>
    <mergeCell ref="M31:N31"/>
    <mergeCell ref="F60:G60"/>
    <mergeCell ref="M38:N38"/>
    <mergeCell ref="F40:G40"/>
    <mergeCell ref="M40:N40"/>
    <mergeCell ref="M48:N48"/>
    <mergeCell ref="M45:N45"/>
    <mergeCell ref="E48:I48"/>
    <mergeCell ref="F52:G52"/>
    <mergeCell ref="M53:N53"/>
    <mergeCell ref="M52:N52"/>
    <mergeCell ref="F28:G28"/>
    <mergeCell ref="M37:N37"/>
    <mergeCell ref="F32:G32"/>
    <mergeCell ref="M32:N32"/>
    <mergeCell ref="M33:N33"/>
    <mergeCell ref="F34:G34"/>
    <mergeCell ref="F35:G35"/>
    <mergeCell ref="M35:N35"/>
    <mergeCell ref="F37:G37"/>
    <mergeCell ref="M8:N8"/>
    <mergeCell ref="R6:Y7"/>
    <mergeCell ref="Q6:Q7"/>
    <mergeCell ref="L6:P6"/>
    <mergeCell ref="M17:N17"/>
    <mergeCell ref="T14:U14"/>
    <mergeCell ref="M11:N11"/>
    <mergeCell ref="M14:N14"/>
    <mergeCell ref="A6:A7"/>
    <mergeCell ref="B6:B7"/>
    <mergeCell ref="C6:C7"/>
    <mergeCell ref="D6:K6"/>
    <mergeCell ref="Z6:AB7"/>
  </mergeCells>
  <phoneticPr fontId="52" type="noConversion"/>
  <pageMargins left="0" right="0" top="0" bottom="0" header="0" footer="0"/>
  <pageSetup paperSize="9" scale="3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общие сведения</vt:lpstr>
      <vt:lpstr>5.34_СБР_Свод по субъектам</vt:lpstr>
      <vt:lpstr>'5.34_СБР_Свод по субъектам'!Область_печати</vt:lpstr>
      <vt:lpstr>'общие сведения'!Область_печати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Морозова Анастасия Сергеевна</dc:creator>
  <cp:lastModifiedBy>Юлия Заикина</cp:lastModifiedBy>
  <cp:lastPrinted>2017-12-22T14:51:55Z</cp:lastPrinted>
  <dcterms:created xsi:type="dcterms:W3CDTF">2017-04-04T07:31:18Z</dcterms:created>
  <dcterms:modified xsi:type="dcterms:W3CDTF">2018-09-18T09:52:36Z</dcterms:modified>
</cp:coreProperties>
</file>