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132" windowWidth="19092" windowHeight="657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93" i="1"/>
  <c r="C191"/>
  <c r="C184"/>
  <c r="C181"/>
  <c r="C176"/>
  <c r="C175"/>
  <c r="C173"/>
  <c r="C171"/>
  <c r="C170"/>
  <c r="C167"/>
  <c r="C166"/>
  <c r="C165"/>
  <c r="C164"/>
  <c r="C163"/>
  <c r="C161"/>
  <c r="C159"/>
  <c r="C156"/>
  <c r="C154"/>
  <c r="C152"/>
  <c r="C149"/>
  <c r="C147"/>
  <c r="C145"/>
  <c r="C141"/>
  <c r="C139"/>
  <c r="C135"/>
  <c r="C120"/>
  <c r="C118"/>
  <c r="C116"/>
  <c r="C114"/>
  <c r="C110"/>
  <c r="C108"/>
  <c r="C106"/>
  <c r="C103"/>
  <c r="C92"/>
  <c r="C90"/>
  <c r="C88"/>
  <c r="C85"/>
  <c r="C83"/>
  <c r="C81"/>
  <c r="C79"/>
  <c r="C77"/>
  <c r="C75"/>
  <c r="C74"/>
  <c r="C72"/>
  <c r="C70"/>
  <c r="C66"/>
  <c r="C65"/>
  <c r="C64"/>
  <c r="C62"/>
  <c r="C60"/>
  <c r="C58"/>
  <c r="C55"/>
  <c r="C53"/>
  <c r="C51"/>
  <c r="C41"/>
  <c r="C36"/>
  <c r="C34"/>
  <c r="C33"/>
  <c r="C32"/>
  <c r="C29"/>
  <c r="C27"/>
  <c r="C25"/>
  <c r="C24"/>
  <c r="C22"/>
  <c r="C19"/>
  <c r="C17"/>
  <c r="C14"/>
  <c r="C12"/>
  <c r="C10"/>
</calcChain>
</file>

<file path=xl/comments1.xml><?xml version="1.0" encoding="utf-8"?>
<comments xmlns="http://schemas.openxmlformats.org/spreadsheetml/2006/main">
  <authors>
    <author>Urist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Введите наименование избирательной кампании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Введите дату в формате ДД.ММ.ГГГ
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>Введите дату в формате ДД.ММ.ГГ</t>
        </r>
        <r>
          <rPr>
            <b/>
            <sz val="9"/>
            <color indexed="81"/>
            <rFont val="Tahoma"/>
            <family val="2"/>
            <charset val="204"/>
          </rPr>
          <t>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<sst xmlns="http://schemas.openxmlformats.org/spreadsheetml/2006/main" count="436" uniqueCount="338">
  <si>
    <t xml:space="preserve">Календарный план
мероприятий по подготовке и проведению выборов депутатов
</t>
  </si>
  <si>
    <t xml:space="preserve">Дата принятия решения о назначении выборов </t>
  </si>
  <si>
    <t>Дата официального опубликования решения о назначении выборов</t>
  </si>
  <si>
    <t>День голосования</t>
  </si>
  <si>
    <t xml:space="preserve">№ </t>
  </si>
  <si>
    <t>Содержание мероприятия</t>
  </si>
  <si>
    <t>Срок исполнения</t>
  </si>
  <si>
    <t>Исполнители</t>
  </si>
  <si>
    <t>1. Избирательные участки, избирательные комиссии</t>
  </si>
  <si>
    <t>Образование избирательных участков в местах временного пребывания избирателей</t>
  </si>
  <si>
    <t>Не позднее</t>
  </si>
  <si>
    <t>Окружная избирательная комиссии</t>
  </si>
  <si>
    <t>в исключительных случаях по согласованию с ИКМО, не позднее</t>
  </si>
  <si>
    <t>Опубликование списка избирательных участков с указанием их границ и номеров, мест нахождения участковых избирательных комиссий и помещений для голосования</t>
  </si>
  <si>
    <t xml:space="preserve">Глава местной администрации муниципального района, городского округа, городского или сельского поселения
</t>
  </si>
  <si>
    <t>Опубликование (обнародование) информации об избирательных участках, образованных в местах временного пребывания избирателей с указанием их границ и номеров, мест нахождения участковых избирательных комиссий и помещений для голосования</t>
  </si>
  <si>
    <t>Не позднее чем через два дня после образования избирательного участка</t>
  </si>
  <si>
    <t>Формирование УИК избирательных участков, образованных в местах временного пребывания избирателей, из резерва составов УИК</t>
  </si>
  <si>
    <t>Территориальная избирательная комиссия</t>
  </si>
  <si>
    <t>в исключительных случаях, не позднее</t>
  </si>
  <si>
    <t>2. Списки избирателей</t>
  </si>
  <si>
    <t>Передача первого экземпляра списка избирателей соответствующим участковым избирательным комиссиям</t>
  </si>
  <si>
    <t>Окружная избирательная комиссия</t>
  </si>
  <si>
    <t xml:space="preserve">Составление списков избирателей по избирательным участкам, образованным в местах временного пребывания избирателей </t>
  </si>
  <si>
    <t xml:space="preserve">Участковая избирательая комиссия </t>
  </si>
  <si>
    <t xml:space="preserve">Представление списка избирателей для ознакомления и дополнительного уточнения </t>
  </si>
  <si>
    <t>Участковая избирательная комиссия</t>
  </si>
  <si>
    <t xml:space="preserve">Подписание выверенного и уточненного  </t>
  </si>
  <si>
    <t xml:space="preserve">Председатель,  </t>
  </si>
  <si>
    <t>списка избирателей и заверение списка печатью участковой избирательной комиссии</t>
  </si>
  <si>
    <t>секретарь участковой избирательной комиссии</t>
  </si>
  <si>
    <t xml:space="preserve">Оформление отдельных книг списка </t>
  </si>
  <si>
    <t xml:space="preserve">Участковая   </t>
  </si>
  <si>
    <t>избирателей (в случае разделения списка на отдельные книги)</t>
  </si>
  <si>
    <t>избирательная комиссия</t>
  </si>
  <si>
    <t>3. Выдвижение и регистрация кандидатов</t>
  </si>
  <si>
    <t xml:space="preserve">Составление списка политических партий, </t>
  </si>
  <si>
    <t xml:space="preserve">Территориальный </t>
  </si>
  <si>
    <t>иных общественных объединений, имеющих право принимать участие в выборах в качестве избирательных объединений, по состоянию на день официального опубликования (публикации) решения о назначении выборов, его опубликование, размещение в информационно-телекоммуникационной сети «Интернет» и направление в избирательную комиссию муниципального образования</t>
  </si>
  <si>
    <t>орган федерального органа исполнительной власти,  уполномоченный на осуществление функций в сфере регистрации общественных объединений и политических партий</t>
  </si>
  <si>
    <t xml:space="preserve">Выдвижение кандидатов </t>
  </si>
  <si>
    <t>Граждане Российской Федерации, обладающие пассивным избирательным правом, избирательные объединения</t>
  </si>
  <si>
    <t xml:space="preserve">Представление в окружную  </t>
  </si>
  <si>
    <t xml:space="preserve">Не позднее </t>
  </si>
  <si>
    <t xml:space="preserve">Уполномоченный  </t>
  </si>
  <si>
    <t xml:space="preserve">избирательную комиссию документов о выдвижении кандидатов избирательным объединением </t>
  </si>
  <si>
    <t>представитель избирательного объединения, кандидат</t>
  </si>
  <si>
    <t xml:space="preserve">Сбор подписей избирателей в поддержку выдвижения (самовыдвижения) кандидата </t>
  </si>
  <si>
    <t>Со дня, следующего за днем уведомления соответствующей избирательной комиссии о выдвижении кандидата и представления документов</t>
  </si>
  <si>
    <t>Кандидат</t>
  </si>
  <si>
    <t>Направление представлений в соответствующие органы о проверке достоверности  сведений о кандидатах биографического и имущественного характера</t>
  </si>
  <si>
    <t xml:space="preserve">После приема документов о выдвижении кандидата </t>
  </si>
  <si>
    <t>Представление в окружную избирательную комиссию  результатов проверки достоверности данных и сведений, предоставленных кандидатами</t>
  </si>
  <si>
    <t xml:space="preserve">Биографических данных - в течение 10 дней, сведений имущественного характера - в течение 20 дней, а за 10 и менее дней до дня голосования - в срок, установленный избирательной комиссией </t>
  </si>
  <si>
    <t>Соответствующие органы</t>
  </si>
  <si>
    <t xml:space="preserve">Представление  в окружную избирательную комиссию документов для </t>
  </si>
  <si>
    <t xml:space="preserve">До 18.00 часов по местному времени </t>
  </si>
  <si>
    <t>регистрации кандидата, выдвинутого по одномандатному (многомандатному) избирательному округу</t>
  </si>
  <si>
    <t xml:space="preserve">Извещение  кандидата, избирательного объединения о выявившейся неполноте сведений о кандидате или несоблюдении требований закона к оформлению представленных документов </t>
  </si>
  <si>
    <t>Незамедлительно после вывления и не позднее чем за три дня до дня заседания избирательной комиссии, на котором должен рассматриваться вопрос о регистрации кандидата</t>
  </si>
  <si>
    <t xml:space="preserve">Реализация права на внесение уточнений и дополнений в представленные в избирательную комиссию документы для выдвижения и регистрации </t>
  </si>
  <si>
    <t>Не позднее чем за один день до дня заседания, на котором должен рассматриваться вопрос о регистрации кандидата</t>
  </si>
  <si>
    <t xml:space="preserve">Избирательное объединение, кандидат </t>
  </si>
  <si>
    <t>Принятие решения о регистрации кандидата, выдвинутого по одномандатному (многомандатному) избирательному округу</t>
  </si>
  <si>
    <t xml:space="preserve">В десятидневный срок со дня приема документов, необходимых для регистрации кандидата </t>
  </si>
  <si>
    <t xml:space="preserve">Окружная избирательная комиссия </t>
  </si>
  <si>
    <t>Передача в средства массовой информации сведений о кандидатах,
зарегистрированных по одномандатным (многомандатным) избирательным округам</t>
  </si>
  <si>
    <t>В течение 48 часов с момента их регистрации</t>
  </si>
  <si>
    <t>Окружная  избирательная комиссия</t>
  </si>
  <si>
    <t>4. Статус кандидатов</t>
  </si>
  <si>
    <t>Представление в окружную избирательную комиссию заверенной копии приказа (распоряжения) об освобождении кандидата на время его участия в выборах от выполнения должностных или служебных обязанностей</t>
  </si>
  <si>
    <t>Не позднее чем через 5 дней со дня регистрации</t>
  </si>
  <si>
    <t xml:space="preserve">Зарегистрированные кандидаты, находящиеся на государственной или муниципальной службе либо работающие в организациях, осуществляющих выпуск средств массовой информации </t>
  </si>
  <si>
    <t>Назначение доверенных лиц кандидатами, выдвинутыми по одномандатным (многомандатным) избирательным округам, избирательными объединениями, выдвинувшими кандидатов</t>
  </si>
  <si>
    <t>после выдвижения кандидатов</t>
  </si>
  <si>
    <t>Кандидаты, избирательные объединения</t>
  </si>
  <si>
    <t>Регистрация доверенных лиц</t>
  </si>
  <si>
    <t>В течение 5 дней со дня поступления письменного заявления кандидата либо представления избирательного объединения о назначении доверенных лиц вместе с заявлениями самих граждан о согласии быть доверенным лицом</t>
  </si>
  <si>
    <t xml:space="preserve">Реализация права кандидата, </t>
  </si>
  <si>
    <t>Кандадат, выдвинутый</t>
  </si>
  <si>
    <t xml:space="preserve">выдвинутого по одномандатному </t>
  </si>
  <si>
    <t xml:space="preserve">по одномандатному </t>
  </si>
  <si>
    <t>(многомандатному) избирательному округу, снять свою кандадатуру</t>
  </si>
  <si>
    <t>при наличии вынуждающих обстоятельств, не позднее</t>
  </si>
  <si>
    <t>(многомандатному) избирательному округу</t>
  </si>
  <si>
    <t xml:space="preserve">Реализация права избирательного </t>
  </si>
  <si>
    <t xml:space="preserve">Избирательные </t>
  </si>
  <si>
    <t>объединения отозвать выдвинутого по одномандатному (многомандатному) избирательному округу кандидата</t>
  </si>
  <si>
    <t>объединения</t>
  </si>
  <si>
    <t>5. Информирование избирателей и предвыборная агитация</t>
  </si>
  <si>
    <t xml:space="preserve">Представление в территориальный орган </t>
  </si>
  <si>
    <t xml:space="preserve">Органы местного </t>
  </si>
  <si>
    <t>федерального органа исполнительной власти, уполномоченного на осуществление функций по регистрации средств массовой информации, списка организаций телерадиовещания и периодических печатных изданий, учредителями (соучредителями) которых или учредителями (соучредителями) редакций которых на день официального опубликования (публикации) решения о назначении выборов являются органы местного самоуправления и муниципальные организации, и (или) которым за год, предшествующий дню официального опубликования (публикации) решения о назначении выборов, выделялись бюджетные ассигнования из местного бюджета на их функционирование (в том числе в форме субсидий) с указанием сведений о виде и об объеме таких ассигнований, и (или) в уставном (складочном) капитале которых на день официального опубликования (публикации) решения о назначении выборов имеется доля (вклад) муниципального образования</t>
  </si>
  <si>
    <t>самоуправления</t>
  </si>
  <si>
    <t xml:space="preserve">Представление в избирательную </t>
  </si>
  <si>
    <t xml:space="preserve">Орган исполнительной </t>
  </si>
  <si>
    <t>комиссию муниципального образования перечня муниципальных организаций телерадиовещания и муниципальных периодических печатных изданий</t>
  </si>
  <si>
    <t>власти, уполномоченный на осуществление функций по регистрации средств массовой информации</t>
  </si>
  <si>
    <t xml:space="preserve">Опубликование  перечня муниципальных </t>
  </si>
  <si>
    <t xml:space="preserve">Избирательная </t>
  </si>
  <si>
    <t>организаций телерадиовещания и муниципальных периодических печатных изданий</t>
  </si>
  <si>
    <t>комиссия муниципального образования</t>
  </si>
  <si>
    <t>Предоставление избирательной комиссии муниципального образования пяти минут эфирного времени, не менее 10 процентов от еженедельного объема печатной площади для разъяснения законодательства о выборах, информирования избирателей о сроках и порядке осуществления избирательных действий, о кандидатах, об избирательных объединениях, о ходе избирательной кампании, для ответов на вопросы</t>
  </si>
  <si>
    <t>Еженедельно</t>
  </si>
  <si>
    <t>Муниципальные организации телерадиовещания,
редакции муниципальных периодических печатных изданий, выходящих не реже одного раза в неделю</t>
  </si>
  <si>
    <t>Запрет на опубликование (обнародование)</t>
  </si>
  <si>
    <t>результатов опросов общественного мнения, прогнозов результатов выборов, иных исследований, связанных с проводимыми выборами, в том числе их размещение в информационно-телекоммуникационных сетях доступ к которым не ограничен определенным кругом лиц (включая сеть «Интернет»)</t>
  </si>
  <si>
    <t xml:space="preserve">Запрет на опубликование (обнародование) </t>
  </si>
  <si>
    <t>данных об итогах голосования, о результатах выборов, в том числе размещение таких данных в информационно-телекоммуникационных сетях доступ к которым не ограничен определенным кругом лиц (включая сеть «Интернет»)</t>
  </si>
  <si>
    <t>до момента окончания голосования</t>
  </si>
  <si>
    <t>Агитационный период:</t>
  </si>
  <si>
    <t xml:space="preserve">Граждане Российской </t>
  </si>
  <si>
    <t>для избирательного объединения</t>
  </si>
  <si>
    <t>начинается со дня принятия им решения о выдвижении кандидата, кандидатов и заканчивается в ноль часов</t>
  </si>
  <si>
    <t>Федерации, общественные объединения, кандидаты, избирательные объединения</t>
  </si>
  <si>
    <t>для кандидата</t>
  </si>
  <si>
    <t>начинается со дня представления кандидатом в соответствующую избирательную комиссию заявления о согласии баллотироваться и заканчивается в ноль часов</t>
  </si>
  <si>
    <t xml:space="preserve">Публикация предвыборной программы не </t>
  </si>
  <si>
    <t xml:space="preserve">Политические партии, </t>
  </si>
  <si>
    <t>менее чем в одном муниципальном периодическом печатном издании, а также размещение ее в информационно-телекоммуникационной сети «Интернет»</t>
  </si>
  <si>
    <t xml:space="preserve">выдвинувшие зарегистрированных кандидатов  </t>
  </si>
  <si>
    <t xml:space="preserve">Проведение предвыборной агитации на </t>
  </si>
  <si>
    <t xml:space="preserve">Зарегистрированные </t>
  </si>
  <si>
    <t xml:space="preserve">каналах организаций телерадиовещания и </t>
  </si>
  <si>
    <t>и до ноля часов</t>
  </si>
  <si>
    <t>кандидаты</t>
  </si>
  <si>
    <t>в периодических печатных изданиях</t>
  </si>
  <si>
    <t xml:space="preserve">Опубликование сведений о размере и </t>
  </si>
  <si>
    <t xml:space="preserve">Организации </t>
  </si>
  <si>
    <t>других условиях оплаты эфирного времени, печатной площади, услуг по размещению агитационных материалов, представление указанных сведений с уведомлением о готовности предоставить эфирное время, печатную площадь, услуг по размещению агитационных материалов в сетевом издании в избирательную муниципального образования</t>
  </si>
  <si>
    <t>телерадиовещания,  редакции периодических печатных изданий, редакции сетевых изданий</t>
  </si>
  <si>
    <t xml:space="preserve">Публикация информации об общем           </t>
  </si>
  <si>
    <t xml:space="preserve">Редакции </t>
  </si>
  <si>
    <t xml:space="preserve">объеме печатной площади, бесплатно представляемой для целей предвыборной агитации, и ее направление в избирательную комиссию муниципального образования </t>
  </si>
  <si>
    <t>муниципальных периодических печатных изданий</t>
  </si>
  <si>
    <t xml:space="preserve">Проведение жеребьевки в целях определения дат и времени выхода в эфир  на безвозмездной основе совместных агитационных мероприятий и </t>
  </si>
  <si>
    <t>после завершения регистрации кандидатов, но не позднее</t>
  </si>
  <si>
    <t>Избирательная  комиссия муниципального образования с участием</t>
  </si>
  <si>
    <t>предвыборных агитационных материалов зарегистрированных кандидатов</t>
  </si>
  <si>
    <t>представителей соответствующих муниципальных организаций телерадиовещания</t>
  </si>
  <si>
    <t>Проведение жеребьевки в целях определения даты и времени выхода в эфир платных предвыборных агитационных материалов кандидатов</t>
  </si>
  <si>
    <t xml:space="preserve">после завершения регистрации кандидатов, но не позднее </t>
  </si>
  <si>
    <t xml:space="preserve">Муниципальные организации телерадиовещания, а также государственные  </t>
  </si>
  <si>
    <t>организации телерадиовещания, выполнившие условия части 6 статьи 59 Закона Астраханской области «О выборах в органы местного самоуправления в Астраханской области»</t>
  </si>
  <si>
    <t>Реализация права зарегистрированных кандидатов отказаться от  использования эфирного времени после проведения жеребьевки  с сообщением  об этом в письменной форме соответствующей организации телерадиовещания</t>
  </si>
  <si>
    <t xml:space="preserve">не позднее чем за пять дней до выхода в эфир, а если выход в эфир должен состояться менее чем через пять дней со дня проведения жеребьевки, - в день жеребьевки </t>
  </si>
  <si>
    <t>Зарегистрированные кандидаты</t>
  </si>
  <si>
    <t xml:space="preserve">Проведение жеребьевки в целях распределения между зарегистрированными кандидатами бесплатной печатной площади и </t>
  </si>
  <si>
    <t xml:space="preserve">Редакции муниципальных периодических печатных изданий с  </t>
  </si>
  <si>
    <t>определения дат публикации предвыборных агитационных материалов</t>
  </si>
  <si>
    <t xml:space="preserve">участием  зарегистрированных кандидатов </t>
  </si>
  <si>
    <t xml:space="preserve">Проведение жеребьевки в целях определения дат публикаций предвыборных агитационных материалов в рамках предоставляемой </t>
  </si>
  <si>
    <t xml:space="preserve">после завершения регистрации кандидатов,  но не позднее </t>
  </si>
  <si>
    <t xml:space="preserve">Редакции муниципальных периодических печатных изданий, </t>
  </si>
  <si>
    <t>зарегистрированным  кандидатам платной печатной площади</t>
  </si>
  <si>
    <t xml:space="preserve">выходящих не реже одного раза в неделю с участием зарегистрированных кандидатов, подавших заявку на участие в жеребьевке </t>
  </si>
  <si>
    <t xml:space="preserve">Проведение жеребьевки в целях определения даты и времени выхода в эфир платных предвыборных агитационных материалов кандидатов на  </t>
  </si>
  <si>
    <t xml:space="preserve">Государственные организации телерадиовещания, выполнившие условия </t>
  </si>
  <si>
    <t>каналах государственных организаций телерадиовещаний</t>
  </si>
  <si>
    <t>части 6 статьи 59 Закона Астраханской области «О выборах в органы местного самоуправления в Астраханской области»</t>
  </si>
  <si>
    <t>Реализация права зарегистрированных кандидатов отказаться после проведения жеребьевки от использования предоставленной им для проведения предвыборной агитации  печатной площади, сообщив об этом редакции соответствующего периодического печатного издания</t>
  </si>
  <si>
    <t>не позднее чем за пять дней до дня опубликования</t>
  </si>
  <si>
    <t>Представление платежного документа филиалу  ПАО « Сбербанк России» о перечислении в полном объеме средств в оплату стоимости эфирного времени, печатной площади</t>
  </si>
  <si>
    <t>не позднее чем за два дня до дня предоставления эфирного времени, опубликования предвыборного агитационного материала</t>
  </si>
  <si>
    <t>Представление копии платежного документа с отметкой филиала  ПАО « Сбербанк России» в организацию телерадиовещания, редакцию периодического печатного издания</t>
  </si>
  <si>
    <t>до предоставления эфирного времени, печатной площади</t>
  </si>
  <si>
    <t>Рассмотрение уведомлений организаторов митингов, демонстраций, шествий и пикетирований</t>
  </si>
  <si>
    <t>в порядке, установленном законодательством Российской Федерации</t>
  </si>
  <si>
    <t xml:space="preserve">Органы исполнительной власти или органы местного самоуправления Астраханской области </t>
  </si>
  <si>
    <t xml:space="preserve">Рассмотрение заявок на выделение помещений, находящихся в государственной или муниципальной собственности, для проведения встреч зарегистрированных кандидатов, их доверенных лиц </t>
  </si>
  <si>
    <t>в течение трех дней со дня подачи указанных заявок</t>
  </si>
  <si>
    <t>Собственники, владельцы помещений</t>
  </si>
  <si>
    <t>Уведомление в письменной форме избирательной комиссии, зарегистрировавшей кандидата, о факте предоставления помещения, находящегося в государственной или муниципальной собственности, об условиях, на которых оно было предоставлено, а также о том, когда это помещение может быть предоставлено в течение агитационного периода другим зарегистрированным кандидатам</t>
  </si>
  <si>
    <t>не позднее дня, следующего за днем предоставления помещения</t>
  </si>
  <si>
    <t xml:space="preserve">Собственники, владельцы помещений </t>
  </si>
  <si>
    <t>Размещение в сети Интернет информации, содержащейся в уведомлении о факте предоставления зарегистрированному кандидату помещения  или информирование об этом других зарегистрированных кандидатов иным способом</t>
  </si>
  <si>
    <t>в течение двух суток с момента получения уведомления</t>
  </si>
  <si>
    <t>Окружная ибирательная комиссия, получившая уведомление о факте предоставления помещения зарегистрированному кандидату</t>
  </si>
  <si>
    <t>Оповещение о месте и времени встречи зарегистрированных кандидатов, их доверенных лиц с избирателями из числа военнослужащих</t>
  </si>
  <si>
    <t>не позднее чем за три дня до проведения встречи</t>
  </si>
  <si>
    <t>Командир воинской части совместно с окружной избирательной комиссией</t>
  </si>
  <si>
    <t>Определение времени для проведения агитационных публичных мероприятий в форме собраний  в помещениях, находящихся в государственной или муниципальной собственности</t>
  </si>
  <si>
    <t>По завершении регистрации кандидатов</t>
  </si>
  <si>
    <t xml:space="preserve">Избирательная комиссия муниципального образования </t>
  </si>
  <si>
    <t xml:space="preserve">Опубликование сведений о размере </t>
  </si>
  <si>
    <t>не позднее</t>
  </si>
  <si>
    <t xml:space="preserve">Организации, </t>
  </si>
  <si>
    <t>(в валюте Российской Федерации) и других условиях оплаты работ (услуг) по изготовлению печатных предвыборных агитационных материалов. Представление в избирательную комиссию муниципального образования указанных сведений, а также сведений, содержащих наименование, юридический адрес и идентификационный номер налогоплательщика организации (фамилию, имя и отчество индивидуального предпринимателя, наименование субъекта Российской Федерации, района, города, иного населенного пункта, где находится его место жительства)</t>
  </si>
  <si>
    <t>индивидуальные предприниматели, выполняющие работы или оказывающие услуги по изготовлению печатных агитационных материалов</t>
  </si>
  <si>
    <t>Представление экземпляров печатных предвыборных агитационных материалов или их копий, экземпляров аудиовизуальных предвыборных агитационных материалов, фотографий или экземпляры  иных предвыборных агитационных материалов кандидатом окружную избирательную комиссию</t>
  </si>
  <si>
    <t>до начала распространения соответствующих материалов</t>
  </si>
  <si>
    <t>Кандидаты</t>
  </si>
  <si>
    <t xml:space="preserve">Выделение специальных мест для </t>
  </si>
  <si>
    <t xml:space="preserve">не позднее </t>
  </si>
  <si>
    <t>размещения печатных агитационных материалов на территории каждого избирательного участка</t>
  </si>
  <si>
    <t>самоуправления по предложению  избирательной комиссии муниципального образования</t>
  </si>
  <si>
    <t xml:space="preserve">Представление в избирательную  </t>
  </si>
  <si>
    <t>комиссию муниципального образования данных учета объемов и стоимости предоставленного  эфирного времени и печатной площади, объемов и стоимости услуг по размещению агитационных материалов в сетевых изданиях</t>
  </si>
  <si>
    <t>телерадиовещания, редакции периодических печатных изданий, редакции сетевых изданий, предоставившие  зарегистрированным кандидатам эфирное время и печатную площадь для предвыборной агитации, услуги по размещению предвыборной агитации</t>
  </si>
  <si>
    <t xml:space="preserve">Хранение учетных документов   о </t>
  </si>
  <si>
    <t>До</t>
  </si>
  <si>
    <t>предоставлении платного эфирного времени, бесплатной и платной печатной площади, предоставлении услуг по размещению агитационных материалов в сетевых изданиях</t>
  </si>
  <si>
    <t xml:space="preserve">телерадиовещания, редакции периодических печатных изданий, редакции сетевых изданий </t>
  </si>
  <si>
    <t>Хранение видео- и аудиозаписей, выпущенных в эфир теле- и радиопрограмм, содержащих предвыборную агитацию</t>
  </si>
  <si>
    <t>Не менее 12 месяцев со дня официального опубликования результатов выборов</t>
  </si>
  <si>
    <t xml:space="preserve">Организации телерадиовещания </t>
  </si>
  <si>
    <t>6. Финансирование выборов</t>
  </si>
  <si>
    <t xml:space="preserve">Финансирование расходов, связанных с </t>
  </si>
  <si>
    <t xml:space="preserve">Администрация </t>
  </si>
  <si>
    <t>подготовкой и проведением выборов в соответствии с утвержденной бюджетной росписью о распределении расходов  местного бюджета</t>
  </si>
  <si>
    <t>муниципального образования</t>
  </si>
  <si>
    <t xml:space="preserve">Распределение средств на проведение </t>
  </si>
  <si>
    <t>Избирательная</t>
  </si>
  <si>
    <t>выборов окружной избирательной комиссии</t>
  </si>
  <si>
    <t xml:space="preserve">Окружная </t>
  </si>
  <si>
    <t>выборов участковым избирательным комиссиям</t>
  </si>
  <si>
    <t xml:space="preserve">избирательная комиссия </t>
  </si>
  <si>
    <t xml:space="preserve">Представление в окружную </t>
  </si>
  <si>
    <t xml:space="preserve">Участковые </t>
  </si>
  <si>
    <t>избирательную комиссию финансовых отчетов о поступлении и расходовании средств местного бюджета, выделенных на подготовку и проведение выборов</t>
  </si>
  <si>
    <t>избирательные комиссии</t>
  </si>
  <si>
    <t>Представление в избирательную комиссию муниципального образования  финансовых отчетов о поступлении и расходовании средств местного бюджета, выделенных на подготовку и проведение выборов</t>
  </si>
  <si>
    <t>Не позднее чем через 30 дней со дня официального опубликования результатов выборов</t>
  </si>
  <si>
    <t>Представление в представительный орган муниципального образования финансового отчета о расходовании средств местного бюджета, выделенных на подготовку и проведение выборов, эксплуатацию средств автоматизации, правовое просвещение избирателей, обучение организаторов выборов</t>
  </si>
  <si>
    <t>Не позднее чем через 60 дней со дня официального опубликования общих результатов выборов</t>
  </si>
  <si>
    <t>Выдача кандидату, выдвинутому по одномандатному (многомандатному) избирательному округу, документа для открытия специального избирательного счета</t>
  </si>
  <si>
    <t>В течение трех дней после получения окружной избирательной комиссией уведомления о выдвижении кандидата</t>
  </si>
  <si>
    <t>Открытие  кандидатом, выдвинутым по одномандатному (многомандатному) избирательному округу, специального избирательного счета</t>
  </si>
  <si>
    <t xml:space="preserve">В период после уведомления соответствующей окружной избирательной комиссии о своем выдвижении (самовыдвижении) и до представления документов для регистрации </t>
  </si>
  <si>
    <t>Представление в окружную избирательную комиссию финансовых отчетов:</t>
  </si>
  <si>
    <t xml:space="preserve">1) первый финансовый отчет  </t>
  </si>
  <si>
    <t>одновременно с представлением документов, необходимых для регистрации</t>
  </si>
  <si>
    <t>2) итоговый финансовый отчет</t>
  </si>
  <si>
    <t>не позднее чем через 30 дней со дня официального опубликования результатов выборов</t>
  </si>
  <si>
    <t>Зарегистрированные кандидаты, граждане, являвшиеся кандидатами, утратившие статус кандидата</t>
  </si>
  <si>
    <t>Направление в средства массовой информации копий финансовых отчетов для опубликования</t>
  </si>
  <si>
    <t xml:space="preserve">Не позднее чем через 5 дней со дня получения финансовых отчетов </t>
  </si>
  <si>
    <t xml:space="preserve">Опубликование копий финансовых отчетов </t>
  </si>
  <si>
    <t>В течение 10 дней со дня их получения</t>
  </si>
  <si>
    <t>Редакции муниципальных периодических печатных изданий</t>
  </si>
  <si>
    <t>Перечисление (зачисление) добровольных пожертвований граждан и юридических лиц на специальный избирательный счет</t>
  </si>
  <si>
    <t xml:space="preserve">Не позднее операционного дня, следующего за днем получения платежного документа </t>
  </si>
  <si>
    <t>Филиалы ПАО «Сбербанк России», иные кредитные организации</t>
  </si>
  <si>
    <t>Возврат жертвователям добровольных пожертвований, поступивших в избирательные фонды от граждан или юридических лиц, не имеющих права осуществлять такие пожертвования; или пожертвований, внесенных с нарушением требований частей 1, 2 статьи 69 Закона Астраханской области «О выборах в органы местного самоуправления в Астраханской области», либо в размерах превышающих установленный законом  максимальный размер пожертвования</t>
  </si>
  <si>
    <t>Не позднее чем через 10 дней со дня поступления пожертвования на специальный избирательный счет</t>
  </si>
  <si>
    <t>Перечисление пожертвований, внесенных анонимными жертвователями, в доход местного бюджета</t>
  </si>
  <si>
    <t>Предоставление сведений о поступлении и расходовании средств, находящихся на специальном избирательном счете кандидата</t>
  </si>
  <si>
    <t>Периодически, по требованию избирательной комиссии муниципального образования, окружной избирательной комиссии</t>
  </si>
  <si>
    <t>Филиал ПАО «Сбербанк России», иные кредитные организации, в котором (в которой) открыт специальный избирательный счет</t>
  </si>
  <si>
    <t xml:space="preserve">Представление заверенных копий </t>
  </si>
  <si>
    <t xml:space="preserve">В трехдневный срок, </t>
  </si>
  <si>
    <t xml:space="preserve">Филиал ПАО 
</t>
  </si>
  <si>
    <t>первичных финансовых документов,</t>
  </si>
  <si>
    <t xml:space="preserve">«Сбербанк России», </t>
  </si>
  <si>
    <t xml:space="preserve">подтверждающих поступление и расходование средств избирательных фондов </t>
  </si>
  <si>
    <t xml:space="preserve">немедленно </t>
  </si>
  <si>
    <t>иные кредитные организации, в котором (в которой) открыт специальный изирательный счет, по представлению избирательной комиссии муниципального образования (окружной избирательной комиссии), а по соответствующему избирательному фонду также по требованию кандидата</t>
  </si>
  <si>
    <t xml:space="preserve">Направление в средства массовой информации для опубликования сведений о поступлении и расходовании средств  избирательных фондов   </t>
  </si>
  <si>
    <t xml:space="preserve">Периодически, но не реже одного раза в две недели </t>
  </si>
  <si>
    <t xml:space="preserve">Опубликование сведений о поступлении и расходовании средств  избирательных фондов кандидатов </t>
  </si>
  <si>
    <t>В течение трех дней со дня их получения</t>
  </si>
  <si>
    <t xml:space="preserve">Перечисление неизрасходованных денежных средств, находящихся на </t>
  </si>
  <si>
    <t xml:space="preserve">специальном избирательном счете, гражданам и юридическим лицам, осуществившим добровольные пожертвования либо перечисление в избирательные фонды, пропорционально вложенным ими средствам за вычетом расходов на пересылку </t>
  </si>
  <si>
    <t>до представления итогового финансового отчета</t>
  </si>
  <si>
    <t>Перечисление в доход местного бюджета оставшихся на специальном избирательном счете неизрасходованных денежных средств</t>
  </si>
  <si>
    <t>Филиалы ПАО «Сбербанк России», иные кредитные организации по письменному указанию избирательной комиссии муниципального образования</t>
  </si>
  <si>
    <t>Закрытие специального избирательного счета</t>
  </si>
  <si>
    <t>До дня представления  итогового финансового отчета</t>
  </si>
  <si>
    <t>7. Голосование и определение результатов выборов</t>
  </si>
  <si>
    <t xml:space="preserve">Утверждение формы  избирательного </t>
  </si>
  <si>
    <t xml:space="preserve">Избирательная  </t>
  </si>
  <si>
    <t>бюллетеня,   порядка осуществления контроля за изготовлением избирательных бюллетеней</t>
  </si>
  <si>
    <t xml:space="preserve">Утверждение текста избирательного </t>
  </si>
  <si>
    <t>бюллетеня и числа изготавливаемых избирательных бюллетеней для голосования по одномандатному (многомандатному) избирательному округу</t>
  </si>
  <si>
    <t>избирательныая комиссия</t>
  </si>
  <si>
    <t xml:space="preserve">Изготовление избирательных бюллетеней </t>
  </si>
  <si>
    <t xml:space="preserve">Полиграфическая </t>
  </si>
  <si>
    <t xml:space="preserve">организация по решению избирательной комиссии муниципального образования  </t>
  </si>
  <si>
    <t>Принятие решения о времени и месте передачи избирательных бюллетеней для голосования от полиграфической организации избирательной муниципального образования</t>
  </si>
  <si>
    <t>Не позднее чем за 2 дня до получения  избирательных бюллетеней от полиграфической организации</t>
  </si>
  <si>
    <t>Избирательная комиссия муниципального образования</t>
  </si>
  <si>
    <t xml:space="preserve">Передача избирательных бюллетеней </t>
  </si>
  <si>
    <t>участковым избирательным комиссиям</t>
  </si>
  <si>
    <t xml:space="preserve">Оповещение избирателей о проведении </t>
  </si>
  <si>
    <t>досрочного голосования</t>
  </si>
  <si>
    <t xml:space="preserve">избирательные комиссии </t>
  </si>
  <si>
    <t xml:space="preserve">Утверждение и обнародование графика </t>
  </si>
  <si>
    <t>работы окружных и участковых избирательных комиссий, организующих досрочное голосование</t>
  </si>
  <si>
    <t>Принятие решений о графике дежурств членов  избирательных комиссий, организующих досрочное голосование:</t>
  </si>
  <si>
    <t xml:space="preserve">В окружной избирательной комиссии </t>
  </si>
  <si>
    <t>В участковых избирательных комиссиях</t>
  </si>
  <si>
    <t>Проведение досрочного голосования</t>
  </si>
  <si>
    <t xml:space="preserve">В помещении окружной избирательной </t>
  </si>
  <si>
    <t xml:space="preserve">комиссии </t>
  </si>
  <si>
    <t xml:space="preserve">В помещении участковых избирательных  </t>
  </si>
  <si>
    <t>комиссий</t>
  </si>
  <si>
    <t xml:space="preserve">Сортировка и передача по избирательным </t>
  </si>
  <si>
    <t xml:space="preserve">участкам всех документов о проведенном досрочном голосовании </t>
  </si>
  <si>
    <t>по завершении досрочного голосования</t>
  </si>
  <si>
    <t xml:space="preserve">Оповещение избирателей о дне, времени и </t>
  </si>
  <si>
    <t>месте голосования</t>
  </si>
  <si>
    <t xml:space="preserve">Прием заявлений (устных обращений) о </t>
  </si>
  <si>
    <t xml:space="preserve">предоставлении возможности </t>
  </si>
  <si>
    <t xml:space="preserve">до 14.00 часов </t>
  </si>
  <si>
    <t xml:space="preserve">избирательные </t>
  </si>
  <si>
    <t xml:space="preserve">проголосовать вне помещения для голосования </t>
  </si>
  <si>
    <t>комиссии</t>
  </si>
  <si>
    <t>Проведение голосования</t>
  </si>
  <si>
    <t xml:space="preserve">С 8.00 до 20.00 часов </t>
  </si>
  <si>
    <t xml:space="preserve">Подсчет голосов на избирательном </t>
  </si>
  <si>
    <t>участке и составление протокола об итогах голосования</t>
  </si>
  <si>
    <t>после 20.00 часов без перерыва до установления итогов голосования</t>
  </si>
  <si>
    <t>Подписание протокола об итогах голосования на избирательном  участке</t>
  </si>
  <si>
    <t>На итоговом заседании</t>
  </si>
  <si>
    <t>Участковые избирательные комиссии</t>
  </si>
  <si>
    <t xml:space="preserve">Выдача заверенных копий протоколов участковых избирательных комиссий об итогах голосования                                                                                                                                          </t>
  </si>
  <si>
    <t>Незамедлительно после подписания протокола об итогах голосования</t>
  </si>
  <si>
    <t xml:space="preserve">Определение результатов выборов по </t>
  </si>
  <si>
    <t>Окружная</t>
  </si>
  <si>
    <t>одномандатному (многомандатному) избирательному округу</t>
  </si>
  <si>
    <t>Выдача заверенных копий протоколов окружной избирательной комиссии о результатах выборов</t>
  </si>
  <si>
    <t>Незамедлительно после подписания протокола о результатах выборов</t>
  </si>
  <si>
    <t>Определение общих результатов выборов</t>
  </si>
  <si>
    <t>Опубликование решения об определении общих результатов выборов</t>
  </si>
  <si>
    <t>Не позднее чем через пять дней со дня его принятия</t>
  </si>
  <si>
    <t xml:space="preserve">Направление зарегистрированным кандидатам, избранным депутатами, письменного извещения о принятии решения о результатах выборов </t>
  </si>
  <si>
    <t>После принятия решения</t>
  </si>
  <si>
    <t>Представление в окружную избирательную комиссию копии приказа (иного документа) об освобождении избранного кандидата от обязанностей, несовместимых со статусом депутата, либо копии документа, удостоверяющего подачу в установленный срок заявления об освобождении от таких обязанностей</t>
  </si>
  <si>
    <t>В пятидневный срок после извещения окружной избирательной комиссией</t>
  </si>
  <si>
    <t>Зарегистрированные кандидаты, избранные депутатами</t>
  </si>
  <si>
    <t>Регистрация избранных депутатов, выдача удостоверений об избрании</t>
  </si>
  <si>
    <t>После официального опубликования общих результатов выборов и представления зарегистрированным кандидатом копии приказа (иного документа) об освобождении от обязанностей, несовместимых со статусом депутата</t>
  </si>
  <si>
    <t xml:space="preserve">Направление общих данных о результатах выборов по соответствующим избирательным округам в средства массовой информации </t>
  </si>
  <si>
    <t>В течение одних суток после определения результатов выборов</t>
  </si>
  <si>
    <t xml:space="preserve">Официальное опубликование результатов </t>
  </si>
  <si>
    <t xml:space="preserve">выборов, а также данных о числе голосов избирателей, полученных каждым из зарегистрированных по одномандатному (многомандатному) избирательному округу кандидатов </t>
  </si>
  <si>
    <t xml:space="preserve">Официальное опубликование </t>
  </si>
  <si>
    <t>(обнародование) полных данных о результатах выборов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</si>
</sst>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vertical="top" wrapText="1"/>
    </xf>
    <xf numFmtId="164" fontId="2" fillId="0" borderId="6" xfId="0" applyNumberFormat="1" applyFont="1" applyBorder="1" applyAlignment="1">
      <alignment horizontal="left"/>
    </xf>
    <xf numFmtId="0" fontId="0" fillId="0" borderId="6" xfId="0" applyBorder="1" applyAlignment="1">
      <alignment vertical="top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vertical="top" wrapText="1"/>
    </xf>
    <xf numFmtId="164" fontId="2" fillId="0" borderId="7" xfId="0" applyNumberFormat="1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/>
    <xf numFmtId="0" fontId="0" fillId="0" borderId="6" xfId="0" applyBorder="1" applyAlignment="1">
      <alignment horizontal="left" vertical="top"/>
    </xf>
    <xf numFmtId="164" fontId="2" fillId="0" borderId="7" xfId="0" applyNumberFormat="1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0" fontId="2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164" fontId="2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/>
    <xf numFmtId="164" fontId="2" fillId="0" borderId="6" xfId="0" applyNumberFormat="1" applyFont="1" applyBorder="1" applyAlignment="1">
      <alignment horizontal="left" vertical="top"/>
    </xf>
    <xf numFmtId="164" fontId="4" fillId="0" borderId="7" xfId="0" applyNumberFormat="1" applyFont="1" applyBorder="1" applyAlignment="1">
      <alignment horizontal="left" vertical="top" wrapText="1"/>
    </xf>
    <xf numFmtId="14" fontId="2" fillId="0" borderId="5" xfId="0" applyNumberFormat="1" applyFont="1" applyBorder="1"/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topLeftCell="A40" zoomScaleNormal="100" zoomScaleSheetLayoutView="100" workbookViewId="0">
      <selection activeCell="B116" sqref="B116"/>
    </sheetView>
  </sheetViews>
  <sheetFormatPr defaultColWidth="9.109375" defaultRowHeight="15.6"/>
  <cols>
    <col min="1" max="1" width="4.6640625" style="5" customWidth="1"/>
    <col min="2" max="2" width="46.21875" style="4" customWidth="1"/>
    <col min="3" max="3" width="22.33203125" style="4" customWidth="1"/>
    <col min="4" max="4" width="23.6640625" style="4" customWidth="1"/>
    <col min="5" max="16384" width="9.109375" style="4"/>
  </cols>
  <sheetData>
    <row r="1" spans="1:6">
      <c r="A1" s="1" t="s">
        <v>0</v>
      </c>
      <c r="B1" s="2"/>
      <c r="C1" s="2"/>
      <c r="D1" s="2"/>
      <c r="E1" s="3"/>
      <c r="F1" s="3"/>
    </row>
    <row r="2" spans="1:6">
      <c r="A2" s="2"/>
      <c r="B2" s="2"/>
      <c r="C2" s="2"/>
      <c r="D2" s="2"/>
      <c r="E2" s="3"/>
      <c r="F2" s="3"/>
    </row>
    <row r="3" spans="1:6" ht="31.2">
      <c r="B3" s="6" t="s">
        <v>1</v>
      </c>
      <c r="C3" s="7">
        <v>43264</v>
      </c>
    </row>
    <row r="4" spans="1:6" ht="31.2">
      <c r="B4" s="8" t="s">
        <v>2</v>
      </c>
      <c r="C4" s="7">
        <v>43265</v>
      </c>
      <c r="D4" s="9"/>
      <c r="E4" s="10"/>
    </row>
    <row r="5" spans="1:6">
      <c r="B5" s="8" t="s">
        <v>3</v>
      </c>
      <c r="C5" s="7">
        <v>43345</v>
      </c>
    </row>
    <row r="7" spans="1:6">
      <c r="A7" s="11" t="s">
        <v>4</v>
      </c>
      <c r="B7" s="12" t="s">
        <v>5</v>
      </c>
      <c r="C7" s="12" t="s">
        <v>6</v>
      </c>
      <c r="D7" s="12" t="s">
        <v>7</v>
      </c>
      <c r="E7" s="13"/>
    </row>
    <row r="8" spans="1:6">
      <c r="A8" s="14" t="s">
        <v>8</v>
      </c>
      <c r="B8" s="15"/>
      <c r="C8" s="15"/>
      <c r="D8" s="16"/>
    </row>
    <row r="9" spans="1:6">
      <c r="A9" s="17">
        <v>1</v>
      </c>
      <c r="B9" s="18" t="s">
        <v>9</v>
      </c>
      <c r="C9" s="19" t="s">
        <v>10</v>
      </c>
      <c r="D9" s="18" t="s">
        <v>11</v>
      </c>
    </row>
    <row r="10" spans="1:6">
      <c r="A10" s="20"/>
      <c r="B10" s="21"/>
      <c r="C10" s="22">
        <f>C5-31</f>
        <v>43314</v>
      </c>
      <c r="D10" s="23"/>
    </row>
    <row r="11" spans="1:6" ht="62.4">
      <c r="A11" s="20"/>
      <c r="B11" s="21"/>
      <c r="C11" s="24" t="s">
        <v>12</v>
      </c>
      <c r="D11" s="23"/>
    </row>
    <row r="12" spans="1:6">
      <c r="A12" s="20"/>
      <c r="B12" s="25"/>
      <c r="C12" s="26">
        <f>C5-4</f>
        <v>43341</v>
      </c>
      <c r="D12" s="27"/>
    </row>
    <row r="13" spans="1:6">
      <c r="A13" s="28">
        <v>2</v>
      </c>
      <c r="B13" s="18" t="s">
        <v>13</v>
      </c>
      <c r="C13" s="19" t="s">
        <v>10</v>
      </c>
      <c r="D13" s="29" t="s">
        <v>14</v>
      </c>
    </row>
    <row r="14" spans="1:6" ht="85.8" customHeight="1">
      <c r="A14" s="30"/>
      <c r="B14" s="25"/>
      <c r="C14" s="26">
        <f>C5-41</f>
        <v>43304</v>
      </c>
      <c r="D14" s="30"/>
    </row>
    <row r="15" spans="1:6" ht="117" customHeight="1">
      <c r="A15" s="31">
        <v>3</v>
      </c>
      <c r="B15" s="32" t="s">
        <v>15</v>
      </c>
      <c r="C15" s="33" t="s">
        <v>16</v>
      </c>
      <c r="D15" s="33" t="s">
        <v>11</v>
      </c>
    </row>
    <row r="16" spans="1:6">
      <c r="A16" s="34">
        <v>4</v>
      </c>
      <c r="B16" s="18" t="s">
        <v>17</v>
      </c>
      <c r="C16" s="35" t="s">
        <v>10</v>
      </c>
      <c r="D16" s="18" t="s">
        <v>18</v>
      </c>
    </row>
    <row r="17" spans="1:4">
      <c r="A17" s="36"/>
      <c r="B17" s="21"/>
      <c r="C17" s="22">
        <f>C5-16</f>
        <v>43329</v>
      </c>
      <c r="D17" s="21"/>
    </row>
    <row r="18" spans="1:4" ht="31.2">
      <c r="A18" s="36"/>
      <c r="B18" s="21"/>
      <c r="C18" s="24" t="s">
        <v>19</v>
      </c>
      <c r="D18" s="21"/>
    </row>
    <row r="19" spans="1:4">
      <c r="A19" s="30"/>
      <c r="B19" s="25"/>
      <c r="C19" s="37">
        <f>C5-1</f>
        <v>43344</v>
      </c>
      <c r="D19" s="25"/>
    </row>
    <row r="20" spans="1:4">
      <c r="A20" s="14" t="s">
        <v>20</v>
      </c>
      <c r="B20" s="15"/>
      <c r="C20" s="15"/>
      <c r="D20" s="16"/>
    </row>
    <row r="21" spans="1:4">
      <c r="A21" s="34">
        <v>5</v>
      </c>
      <c r="B21" s="38" t="s">
        <v>21</v>
      </c>
      <c r="C21" s="19" t="s">
        <v>10</v>
      </c>
      <c r="D21" s="38" t="s">
        <v>22</v>
      </c>
    </row>
    <row r="22" spans="1:4" ht="49.8" customHeight="1">
      <c r="A22" s="30"/>
      <c r="B22" s="39"/>
      <c r="C22" s="26">
        <f>C5-11</f>
        <v>43334</v>
      </c>
      <c r="D22" s="40"/>
    </row>
    <row r="23" spans="1:4">
      <c r="A23" s="34">
        <v>6</v>
      </c>
      <c r="B23" s="41" t="s">
        <v>23</v>
      </c>
      <c r="C23" s="19" t="s">
        <v>10</v>
      </c>
      <c r="D23" s="18" t="s">
        <v>24</v>
      </c>
    </row>
    <row r="24" spans="1:4" ht="57.6" customHeight="1">
      <c r="A24" s="30"/>
      <c r="B24" s="42"/>
      <c r="C24" s="26">
        <f>C5-1</f>
        <v>43344</v>
      </c>
      <c r="D24" s="25"/>
    </row>
    <row r="25" spans="1:4" ht="57" customHeight="1">
      <c r="A25" s="31">
        <v>7</v>
      </c>
      <c r="B25" s="43" t="s">
        <v>25</v>
      </c>
      <c r="C25" s="31" t="str">
        <f>"С "&amp;LOWER(SUBSTITUTE(SUBSTITUTE(SUBSTITUTE(TEXT(C5-11,"ДД ММММ ГГГГ"),"ь","я",1),"т ","та ",1),"й","я",1))&amp;" г."</f>
        <v>С 22 августа 2018 г.</v>
      </c>
      <c r="D25" s="44" t="s">
        <v>26</v>
      </c>
    </row>
    <row r="26" spans="1:4">
      <c r="A26" s="34">
        <v>8</v>
      </c>
      <c r="B26" s="45" t="s">
        <v>27</v>
      </c>
      <c r="C26" s="46" t="s">
        <v>10</v>
      </c>
      <c r="D26" s="45" t="s">
        <v>28</v>
      </c>
    </row>
    <row r="27" spans="1:4" ht="46.8">
      <c r="A27" s="30"/>
      <c r="B27" s="47" t="s">
        <v>29</v>
      </c>
      <c r="C27" s="26">
        <f>C5-1</f>
        <v>43344</v>
      </c>
      <c r="D27" s="47" t="s">
        <v>30</v>
      </c>
    </row>
    <row r="28" spans="1:4">
      <c r="A28" s="34">
        <v>9</v>
      </c>
      <c r="B28" s="48" t="s">
        <v>31</v>
      </c>
      <c r="C28" s="35" t="s">
        <v>10</v>
      </c>
      <c r="D28" s="49" t="s">
        <v>32</v>
      </c>
    </row>
    <row r="29" spans="1:4" ht="31.2">
      <c r="A29" s="30"/>
      <c r="B29" s="50" t="s">
        <v>33</v>
      </c>
      <c r="C29" s="26">
        <f>C5-1</f>
        <v>43344</v>
      </c>
      <c r="D29" s="51" t="s">
        <v>34</v>
      </c>
    </row>
    <row r="30" spans="1:4">
      <c r="A30" s="14" t="s">
        <v>35</v>
      </c>
      <c r="B30" s="15"/>
      <c r="C30" s="15"/>
      <c r="D30" s="16"/>
    </row>
    <row r="31" spans="1:4" ht="31.2">
      <c r="A31" s="34">
        <v>10</v>
      </c>
      <c r="B31" s="45" t="s">
        <v>36</v>
      </c>
      <c r="C31" s="46" t="s">
        <v>10</v>
      </c>
      <c r="D31" s="45" t="s">
        <v>37</v>
      </c>
    </row>
    <row r="32" spans="1:4" ht="171.6">
      <c r="A32" s="30"/>
      <c r="B32" s="47" t="s">
        <v>38</v>
      </c>
      <c r="C32" s="26">
        <f>C4+3</f>
        <v>43268</v>
      </c>
      <c r="D32" s="47" t="s">
        <v>39</v>
      </c>
    </row>
    <row r="33" spans="1:4">
      <c r="A33" s="34">
        <v>11</v>
      </c>
      <c r="B33" s="18" t="s">
        <v>40</v>
      </c>
      <c r="C33" s="35" t="str">
        <f>"С "&amp;LOWER(SUBSTITUTE(SUBSTITUTE(SUBSTITUTE(TEXT(C4+1,"ДД ММММ ГГГГ"),"ь","я",1),"т ","та ",1),"й","я",1))&amp;" г."</f>
        <v>С 15 июня 2018 г.</v>
      </c>
      <c r="D33" s="18" t="s">
        <v>41</v>
      </c>
    </row>
    <row r="34" spans="1:4">
      <c r="A34" s="30"/>
      <c r="B34" s="25"/>
      <c r="C34" s="52" t="str">
        <f>"по "&amp;LOWER(SUBSTITUTE(SUBSTITUTE(SUBSTITUTE(TEXT(C4+31,"ДД ММММ ГГГГ"),"ь","я",1),"т ","та ",1),"й","я",1))&amp;" г."</f>
        <v>по 15 июля 2018 г.</v>
      </c>
      <c r="D34" s="25"/>
    </row>
    <row r="35" spans="1:4">
      <c r="A35" s="34">
        <v>12</v>
      </c>
      <c r="B35" s="45" t="s">
        <v>42</v>
      </c>
      <c r="C35" s="46" t="s">
        <v>43</v>
      </c>
      <c r="D35" s="45" t="s">
        <v>44</v>
      </c>
    </row>
    <row r="36" spans="1:4" ht="51.6" customHeight="1">
      <c r="A36" s="30"/>
      <c r="B36" s="47" t="s">
        <v>45</v>
      </c>
      <c r="C36" s="26">
        <f>C4+31</f>
        <v>43296</v>
      </c>
      <c r="D36" s="47" t="s">
        <v>46</v>
      </c>
    </row>
    <row r="37" spans="1:4" ht="140.4">
      <c r="A37" s="31">
        <v>13</v>
      </c>
      <c r="B37" s="33" t="s">
        <v>47</v>
      </c>
      <c r="C37" s="33" t="s">
        <v>48</v>
      </c>
      <c r="D37" s="33" t="s">
        <v>49</v>
      </c>
    </row>
    <row r="38" spans="1:4" ht="88.8" customHeight="1">
      <c r="A38" s="31">
        <v>14</v>
      </c>
      <c r="B38" s="44" t="s">
        <v>50</v>
      </c>
      <c r="C38" s="44" t="s">
        <v>51</v>
      </c>
      <c r="D38" s="44" t="s">
        <v>22</v>
      </c>
    </row>
    <row r="39" spans="1:4" ht="184.8" customHeight="1">
      <c r="A39" s="31">
        <v>15</v>
      </c>
      <c r="B39" s="44" t="s">
        <v>52</v>
      </c>
      <c r="C39" s="44" t="s">
        <v>53</v>
      </c>
      <c r="D39" s="44" t="s">
        <v>54</v>
      </c>
    </row>
    <row r="40" spans="1:4" ht="46.8">
      <c r="A40" s="53">
        <v>16</v>
      </c>
      <c r="B40" s="24" t="s">
        <v>55</v>
      </c>
      <c r="C40" s="24" t="s">
        <v>56</v>
      </c>
      <c r="D40" s="54" t="s">
        <v>49</v>
      </c>
    </row>
    <row r="41" spans="1:4" ht="46.8">
      <c r="A41" s="30"/>
      <c r="B41" s="50" t="s">
        <v>57</v>
      </c>
      <c r="C41" s="55">
        <f>C4+31</f>
        <v>43296</v>
      </c>
      <c r="D41" s="50"/>
    </row>
    <row r="42" spans="1:4" ht="168" customHeight="1">
      <c r="A42" s="31">
        <v>17</v>
      </c>
      <c r="B42" s="33" t="s">
        <v>58</v>
      </c>
      <c r="C42" s="33" t="s">
        <v>59</v>
      </c>
      <c r="D42" s="33" t="s">
        <v>22</v>
      </c>
    </row>
    <row r="43" spans="1:4" ht="120" customHeight="1">
      <c r="A43" s="56">
        <v>18</v>
      </c>
      <c r="B43" s="44" t="s">
        <v>60</v>
      </c>
      <c r="C43" s="44" t="s">
        <v>61</v>
      </c>
      <c r="D43" s="44" t="s">
        <v>62</v>
      </c>
    </row>
    <row r="44" spans="1:4" ht="93.6">
      <c r="A44" s="31">
        <v>19</v>
      </c>
      <c r="B44" s="33" t="s">
        <v>63</v>
      </c>
      <c r="C44" s="33" t="s">
        <v>64</v>
      </c>
      <c r="D44" s="33" t="s">
        <v>65</v>
      </c>
    </row>
    <row r="45" spans="1:4" ht="78">
      <c r="A45" s="31">
        <v>20</v>
      </c>
      <c r="B45" s="44" t="s">
        <v>66</v>
      </c>
      <c r="C45" s="44" t="s">
        <v>67</v>
      </c>
      <c r="D45" s="44" t="s">
        <v>68</v>
      </c>
    </row>
    <row r="46" spans="1:4">
      <c r="A46" s="14" t="s">
        <v>69</v>
      </c>
      <c r="B46" s="15"/>
      <c r="C46" s="15"/>
      <c r="D46" s="16"/>
    </row>
    <row r="47" spans="1:4" ht="171.6">
      <c r="A47" s="31">
        <v>21</v>
      </c>
      <c r="B47" s="44" t="s">
        <v>70</v>
      </c>
      <c r="C47" s="44" t="s">
        <v>71</v>
      </c>
      <c r="D47" s="44" t="s">
        <v>72</v>
      </c>
    </row>
    <row r="48" spans="1:4" ht="93.6">
      <c r="A48" s="31">
        <v>22</v>
      </c>
      <c r="B48" s="44" t="s">
        <v>73</v>
      </c>
      <c r="C48" s="44" t="s">
        <v>74</v>
      </c>
      <c r="D48" s="44" t="s">
        <v>75</v>
      </c>
    </row>
    <row r="49" spans="1:4" ht="205.8" customHeight="1">
      <c r="A49" s="31">
        <v>23</v>
      </c>
      <c r="B49" s="44" t="s">
        <v>76</v>
      </c>
      <c r="C49" s="57" t="s">
        <v>77</v>
      </c>
      <c r="D49" s="44" t="s">
        <v>65</v>
      </c>
    </row>
    <row r="50" spans="1:4">
      <c r="A50" s="46">
        <v>24</v>
      </c>
      <c r="B50" s="49" t="s">
        <v>78</v>
      </c>
      <c r="C50" s="45" t="s">
        <v>10</v>
      </c>
      <c r="D50" s="45" t="s">
        <v>79</v>
      </c>
    </row>
    <row r="51" spans="1:4">
      <c r="A51" s="58"/>
      <c r="B51" s="24" t="s">
        <v>80</v>
      </c>
      <c r="C51" s="59">
        <f>C5-6</f>
        <v>43339</v>
      </c>
      <c r="D51" s="24" t="s">
        <v>81</v>
      </c>
    </row>
    <row r="52" spans="1:4" ht="62.4">
      <c r="A52" s="58"/>
      <c r="B52" s="60" t="s">
        <v>82</v>
      </c>
      <c r="C52" s="24" t="s">
        <v>83</v>
      </c>
      <c r="D52" s="54" t="s">
        <v>84</v>
      </c>
    </row>
    <row r="53" spans="1:4" ht="20.399999999999999" customHeight="1">
      <c r="A53" s="56"/>
      <c r="B53" s="50"/>
      <c r="C53" s="55">
        <f>C5-2</f>
        <v>43343</v>
      </c>
      <c r="D53" s="50"/>
    </row>
    <row r="54" spans="1:4">
      <c r="A54" s="46">
        <v>25</v>
      </c>
      <c r="B54" s="45" t="s">
        <v>85</v>
      </c>
      <c r="C54" s="45" t="s">
        <v>10</v>
      </c>
      <c r="D54" s="45" t="s">
        <v>86</v>
      </c>
    </row>
    <row r="55" spans="1:4" ht="57" customHeight="1">
      <c r="A55" s="56"/>
      <c r="B55" s="47" t="s">
        <v>87</v>
      </c>
      <c r="C55" s="55">
        <f>C5-6</f>
        <v>43339</v>
      </c>
      <c r="D55" s="47" t="s">
        <v>88</v>
      </c>
    </row>
    <row r="56" spans="1:4">
      <c r="A56" s="14" t="s">
        <v>89</v>
      </c>
      <c r="B56" s="15"/>
      <c r="C56" s="15"/>
      <c r="D56" s="16"/>
    </row>
    <row r="57" spans="1:4">
      <c r="A57" s="46">
        <v>26</v>
      </c>
      <c r="B57" s="61" t="s">
        <v>90</v>
      </c>
      <c r="C57" s="45" t="s">
        <v>10</v>
      </c>
      <c r="D57" s="45" t="s">
        <v>91</v>
      </c>
    </row>
    <row r="58" spans="1:4" ht="375">
      <c r="A58" s="56"/>
      <c r="B58" s="62" t="s">
        <v>92</v>
      </c>
      <c r="C58" s="55">
        <f>C4+5</f>
        <v>43270</v>
      </c>
      <c r="D58" s="47" t="s">
        <v>93</v>
      </c>
    </row>
    <row r="59" spans="1:4">
      <c r="A59" s="46">
        <v>27</v>
      </c>
      <c r="B59" s="48" t="s">
        <v>94</v>
      </c>
      <c r="C59" s="48" t="s">
        <v>10</v>
      </c>
      <c r="D59" s="48" t="s">
        <v>95</v>
      </c>
    </row>
    <row r="60" spans="1:4" ht="93.6">
      <c r="A60" s="56"/>
      <c r="B60" s="51" t="s">
        <v>96</v>
      </c>
      <c r="C60" s="55">
        <f>C4+10</f>
        <v>43275</v>
      </c>
      <c r="D60" s="47" t="s">
        <v>97</v>
      </c>
    </row>
    <row r="61" spans="1:4">
      <c r="A61" s="46">
        <v>28</v>
      </c>
      <c r="B61" s="48" t="s">
        <v>98</v>
      </c>
      <c r="C61" s="48" t="s">
        <v>10</v>
      </c>
      <c r="D61" s="48" t="s">
        <v>99</v>
      </c>
    </row>
    <row r="62" spans="1:4" ht="46.8">
      <c r="A62" s="56"/>
      <c r="B62" s="50" t="s">
        <v>100</v>
      </c>
      <c r="C62" s="55">
        <f>C4+15</f>
        <v>43280</v>
      </c>
      <c r="D62" s="50" t="s">
        <v>101</v>
      </c>
    </row>
    <row r="63" spans="1:4" ht="187.2">
      <c r="A63" s="31">
        <v>29</v>
      </c>
      <c r="B63" s="44" t="s">
        <v>102</v>
      </c>
      <c r="C63" s="44" t="s">
        <v>103</v>
      </c>
      <c r="D63" s="44" t="s">
        <v>104</v>
      </c>
    </row>
    <row r="64" spans="1:4" ht="31.2">
      <c r="A64" s="46">
        <v>30</v>
      </c>
      <c r="B64" s="45" t="s">
        <v>105</v>
      </c>
      <c r="C64" s="35" t="str">
        <f>"С "&amp;LOWER(SUBSTITUTE(SUBSTITUTE(SUBSTITUTE(TEXT(C5-5,"Д ММММ ГГГГ"),"ь","я",1),"т ","та ",1),"й","я",1))&amp;" г."</f>
        <v>С 28 августа 2018 г.</v>
      </c>
      <c r="D64" s="48"/>
    </row>
    <row r="65" spans="1:5" ht="141" customHeight="1">
      <c r="A65" s="56"/>
      <c r="B65" s="47" t="s">
        <v>106</v>
      </c>
      <c r="C65" s="47" t="str">
        <f>"по "&amp;LOWER(SUBSTITUTE(SUBSTITUTE(SUBSTITUTE(TEXT(C5,"ДД ММММ ГГГГ"),"ь","я",1),"т ","та ",1),"й","я",1))&amp;" г. включительно"</f>
        <v>по 02 сентября 2018 г. включительно</v>
      </c>
      <c r="D65" s="50"/>
    </row>
    <row r="66" spans="1:5" ht="31.2">
      <c r="A66" s="46">
        <v>31</v>
      </c>
      <c r="B66" s="45" t="s">
        <v>107</v>
      </c>
      <c r="C66" s="63">
        <f>C5</f>
        <v>43345</v>
      </c>
      <c r="D66" s="48"/>
    </row>
    <row r="67" spans="1:5" ht="109.2">
      <c r="A67" s="56"/>
      <c r="B67" s="47" t="s">
        <v>108</v>
      </c>
      <c r="C67" s="47" t="s">
        <v>109</v>
      </c>
      <c r="D67" s="50"/>
    </row>
    <row r="68" spans="1:5">
      <c r="A68" s="46">
        <v>32</v>
      </c>
      <c r="B68" s="45" t="s">
        <v>110</v>
      </c>
      <c r="C68" s="48"/>
      <c r="D68" s="48" t="s">
        <v>111</v>
      </c>
    </row>
    <row r="69" spans="1:5" ht="109.2">
      <c r="A69" s="58"/>
      <c r="B69" s="60" t="s">
        <v>112</v>
      </c>
      <c r="C69" s="60" t="s">
        <v>113</v>
      </c>
      <c r="D69" s="60" t="s">
        <v>114</v>
      </c>
    </row>
    <row r="70" spans="1:5">
      <c r="A70" s="58"/>
      <c r="B70" s="24"/>
      <c r="C70" s="59">
        <f>C5-1</f>
        <v>43344</v>
      </c>
      <c r="D70" s="24"/>
    </row>
    <row r="71" spans="1:5" ht="156">
      <c r="A71" s="58"/>
      <c r="B71" s="60" t="s">
        <v>115</v>
      </c>
      <c r="C71" s="54" t="s">
        <v>116</v>
      </c>
      <c r="D71" s="24"/>
    </row>
    <row r="72" spans="1:5" ht="24.6" customHeight="1">
      <c r="A72" s="58"/>
      <c r="B72" s="64"/>
      <c r="C72" s="65">
        <f>C5-1</f>
        <v>43344</v>
      </c>
      <c r="D72" s="64"/>
    </row>
    <row r="73" spans="1:5">
      <c r="A73" s="46">
        <v>33</v>
      </c>
      <c r="B73" s="45" t="s">
        <v>117</v>
      </c>
      <c r="C73" s="35" t="s">
        <v>10</v>
      </c>
      <c r="D73" s="49" t="s">
        <v>118</v>
      </c>
    </row>
    <row r="74" spans="1:5" ht="71.400000000000006" customHeight="1">
      <c r="A74" s="56"/>
      <c r="B74" s="47" t="s">
        <v>119</v>
      </c>
      <c r="C74" s="55">
        <f>C5-11</f>
        <v>43334</v>
      </c>
      <c r="D74" s="51" t="s">
        <v>120</v>
      </c>
    </row>
    <row r="75" spans="1:5">
      <c r="A75" s="58">
        <v>34</v>
      </c>
      <c r="B75" s="60" t="s">
        <v>121</v>
      </c>
      <c r="C75" s="58" t="str">
        <f>"С "&amp;LOWER(SUBSTITUTE(SUBSTITUTE(SUBSTITUTE(TEXT(C5-29,"Д ММММ ГГГГ"),"ь","я",1),"т ","та ",1),"й","я",1))&amp;" г."</f>
        <v>С 4 августа 2018 г.</v>
      </c>
      <c r="D75" s="60" t="s">
        <v>122</v>
      </c>
    </row>
    <row r="76" spans="1:5">
      <c r="A76" s="58"/>
      <c r="B76" s="60" t="s">
        <v>123</v>
      </c>
      <c r="C76" s="60" t="s">
        <v>124</v>
      </c>
      <c r="D76" s="60" t="s">
        <v>125</v>
      </c>
      <c r="E76" s="9"/>
    </row>
    <row r="77" spans="1:5" ht="22.8" customHeight="1">
      <c r="A77" s="56"/>
      <c r="B77" s="47" t="s">
        <v>126</v>
      </c>
      <c r="C77" s="55">
        <f>C5-1</f>
        <v>43344</v>
      </c>
      <c r="D77" s="47"/>
      <c r="E77" s="9"/>
    </row>
    <row r="78" spans="1:5">
      <c r="A78" s="46">
        <v>35</v>
      </c>
      <c r="B78" s="49" t="s">
        <v>127</v>
      </c>
      <c r="C78" s="48" t="s">
        <v>10</v>
      </c>
      <c r="D78" s="49" t="s">
        <v>128</v>
      </c>
      <c r="E78" s="9"/>
    </row>
    <row r="79" spans="1:5" ht="156">
      <c r="A79" s="56"/>
      <c r="B79" s="51" t="s">
        <v>129</v>
      </c>
      <c r="C79" s="55">
        <f>C4+30</f>
        <v>43295</v>
      </c>
      <c r="D79" s="51" t="s">
        <v>130</v>
      </c>
    </row>
    <row r="80" spans="1:5">
      <c r="A80" s="46">
        <v>36</v>
      </c>
      <c r="B80" s="49" t="s">
        <v>131</v>
      </c>
      <c r="C80" s="48" t="s">
        <v>10</v>
      </c>
      <c r="D80" s="48" t="s">
        <v>132</v>
      </c>
    </row>
    <row r="81" spans="1:4" ht="85.8" customHeight="1">
      <c r="A81" s="56"/>
      <c r="B81" s="51" t="s">
        <v>133</v>
      </c>
      <c r="C81" s="55">
        <f>C4+30</f>
        <v>43295</v>
      </c>
      <c r="D81" s="51" t="s">
        <v>134</v>
      </c>
    </row>
    <row r="82" spans="1:4" ht="78">
      <c r="A82" s="46">
        <v>37</v>
      </c>
      <c r="B82" s="49" t="s">
        <v>135</v>
      </c>
      <c r="C82" s="49" t="s">
        <v>136</v>
      </c>
      <c r="D82" s="49" t="s">
        <v>137</v>
      </c>
    </row>
    <row r="83" spans="1:4" ht="85.8" customHeight="1">
      <c r="A83" s="56"/>
      <c r="B83" s="51" t="s">
        <v>138</v>
      </c>
      <c r="C83" s="55">
        <f>C5-31</f>
        <v>43314</v>
      </c>
      <c r="D83" s="50" t="s">
        <v>139</v>
      </c>
    </row>
    <row r="84" spans="1:4" ht="62.4">
      <c r="A84" s="46">
        <v>38</v>
      </c>
      <c r="B84" s="49" t="s">
        <v>140</v>
      </c>
      <c r="C84" s="49" t="s">
        <v>141</v>
      </c>
      <c r="D84" s="49" t="s">
        <v>142</v>
      </c>
    </row>
    <row r="85" spans="1:4" ht="156">
      <c r="A85" s="56"/>
      <c r="B85" s="51"/>
      <c r="C85" s="55">
        <f>C5-31</f>
        <v>43314</v>
      </c>
      <c r="D85" s="51" t="s">
        <v>143</v>
      </c>
    </row>
    <row r="86" spans="1:4" ht="148.19999999999999" customHeight="1">
      <c r="A86" s="31">
        <v>39</v>
      </c>
      <c r="B86" s="44" t="s">
        <v>144</v>
      </c>
      <c r="C86" s="44" t="s">
        <v>145</v>
      </c>
      <c r="D86" s="44" t="s">
        <v>146</v>
      </c>
    </row>
    <row r="87" spans="1:4" ht="62.4">
      <c r="A87" s="46">
        <v>40</v>
      </c>
      <c r="B87" s="49" t="s">
        <v>147</v>
      </c>
      <c r="C87" s="49" t="s">
        <v>141</v>
      </c>
      <c r="D87" s="48" t="s">
        <v>148</v>
      </c>
    </row>
    <row r="88" spans="1:4" ht="63" customHeight="1">
      <c r="A88" s="56"/>
      <c r="B88" s="51" t="s">
        <v>149</v>
      </c>
      <c r="C88" s="55">
        <f>C5-31</f>
        <v>43314</v>
      </c>
      <c r="D88" s="50" t="s">
        <v>150</v>
      </c>
    </row>
    <row r="89" spans="1:4" ht="62.4">
      <c r="A89" s="46">
        <v>41</v>
      </c>
      <c r="B89" s="49" t="s">
        <v>151</v>
      </c>
      <c r="C89" s="49" t="s">
        <v>152</v>
      </c>
      <c r="D89" s="48" t="s">
        <v>153</v>
      </c>
    </row>
    <row r="90" spans="1:4" ht="109.2">
      <c r="A90" s="56"/>
      <c r="B90" s="51" t="s">
        <v>154</v>
      </c>
      <c r="C90" s="55">
        <f>C5-31</f>
        <v>43314</v>
      </c>
      <c r="D90" s="50" t="s">
        <v>155</v>
      </c>
    </row>
    <row r="91" spans="1:4" ht="62.4">
      <c r="A91" s="46">
        <v>42</v>
      </c>
      <c r="B91" s="49" t="s">
        <v>156</v>
      </c>
      <c r="C91" s="49" t="s">
        <v>141</v>
      </c>
      <c r="D91" s="49" t="s">
        <v>157</v>
      </c>
    </row>
    <row r="92" spans="1:4" ht="109.2">
      <c r="A92" s="56"/>
      <c r="B92" s="51" t="s">
        <v>158</v>
      </c>
      <c r="C92" s="55">
        <f>C5-31</f>
        <v>43314</v>
      </c>
      <c r="D92" s="51" t="s">
        <v>159</v>
      </c>
    </row>
    <row r="93" spans="1:4" ht="135.6" customHeight="1">
      <c r="A93" s="31">
        <v>43</v>
      </c>
      <c r="B93" s="33" t="s">
        <v>160</v>
      </c>
      <c r="C93" s="33" t="s">
        <v>161</v>
      </c>
      <c r="D93" s="33" t="s">
        <v>146</v>
      </c>
    </row>
    <row r="94" spans="1:4" ht="124.8">
      <c r="A94" s="31">
        <v>44</v>
      </c>
      <c r="B94" s="33" t="s">
        <v>162</v>
      </c>
      <c r="C94" s="33" t="s">
        <v>163</v>
      </c>
      <c r="D94" s="33" t="s">
        <v>146</v>
      </c>
    </row>
    <row r="95" spans="1:4" ht="87" customHeight="1">
      <c r="A95" s="31">
        <v>45</v>
      </c>
      <c r="B95" s="33" t="s">
        <v>164</v>
      </c>
      <c r="C95" s="33" t="s">
        <v>165</v>
      </c>
      <c r="D95" s="33" t="s">
        <v>146</v>
      </c>
    </row>
    <row r="96" spans="1:4" ht="93.6">
      <c r="A96" s="31">
        <v>46</v>
      </c>
      <c r="B96" s="33" t="s">
        <v>166</v>
      </c>
      <c r="C96" s="33" t="s">
        <v>167</v>
      </c>
      <c r="D96" s="33" t="s">
        <v>168</v>
      </c>
    </row>
    <row r="97" spans="1:4" ht="102.6" customHeight="1">
      <c r="A97" s="31">
        <v>47</v>
      </c>
      <c r="B97" s="33" t="s">
        <v>169</v>
      </c>
      <c r="C97" s="33" t="s">
        <v>170</v>
      </c>
      <c r="D97" s="33" t="s">
        <v>171</v>
      </c>
    </row>
    <row r="98" spans="1:4" ht="181.8" customHeight="1">
      <c r="A98" s="31">
        <v>48</v>
      </c>
      <c r="B98" s="33" t="s">
        <v>172</v>
      </c>
      <c r="C98" s="33" t="s">
        <v>173</v>
      </c>
      <c r="D98" s="33" t="s">
        <v>174</v>
      </c>
    </row>
    <row r="99" spans="1:4" ht="135" customHeight="1">
      <c r="A99" s="31">
        <v>49</v>
      </c>
      <c r="B99" s="33" t="s">
        <v>175</v>
      </c>
      <c r="C99" s="33" t="s">
        <v>176</v>
      </c>
      <c r="D99" s="33" t="s">
        <v>177</v>
      </c>
    </row>
    <row r="100" spans="1:4" ht="88.2" customHeight="1">
      <c r="A100" s="31">
        <v>50</v>
      </c>
      <c r="B100" s="33" t="s">
        <v>178</v>
      </c>
      <c r="C100" s="33" t="s">
        <v>179</v>
      </c>
      <c r="D100" s="33" t="s">
        <v>180</v>
      </c>
    </row>
    <row r="101" spans="1:4" ht="90" customHeight="1">
      <c r="A101" s="31">
        <v>51</v>
      </c>
      <c r="B101" s="33" t="s">
        <v>181</v>
      </c>
      <c r="C101" s="33" t="s">
        <v>182</v>
      </c>
      <c r="D101" s="33" t="s">
        <v>183</v>
      </c>
    </row>
    <row r="102" spans="1:4">
      <c r="A102" s="46">
        <v>52</v>
      </c>
      <c r="B102" s="49" t="s">
        <v>184</v>
      </c>
      <c r="C102" s="49" t="s">
        <v>185</v>
      </c>
      <c r="D102" s="49" t="s">
        <v>186</v>
      </c>
    </row>
    <row r="103" spans="1:4" ht="249.6">
      <c r="A103" s="56"/>
      <c r="B103" s="51" t="s">
        <v>187</v>
      </c>
      <c r="C103" s="55">
        <f>C4+30</f>
        <v>43295</v>
      </c>
      <c r="D103" s="51" t="s">
        <v>188</v>
      </c>
    </row>
    <row r="104" spans="1:4" ht="132" customHeight="1">
      <c r="A104" s="31">
        <v>53</v>
      </c>
      <c r="B104" s="33" t="s">
        <v>189</v>
      </c>
      <c r="C104" s="33" t="s">
        <v>190</v>
      </c>
      <c r="D104" s="33" t="s">
        <v>191</v>
      </c>
    </row>
    <row r="105" spans="1:4">
      <c r="A105" s="46">
        <v>54</v>
      </c>
      <c r="B105" s="49" t="s">
        <v>192</v>
      </c>
      <c r="C105" s="49" t="s">
        <v>193</v>
      </c>
      <c r="D105" s="49" t="s">
        <v>91</v>
      </c>
    </row>
    <row r="106" spans="1:4" ht="100.8" customHeight="1">
      <c r="A106" s="56"/>
      <c r="B106" s="47" t="s">
        <v>194</v>
      </c>
      <c r="C106" s="55">
        <f>C5-31</f>
        <v>43314</v>
      </c>
      <c r="D106" s="47" t="s">
        <v>195</v>
      </c>
    </row>
    <row r="107" spans="1:4">
      <c r="A107" s="46">
        <v>55</v>
      </c>
      <c r="B107" s="61" t="s">
        <v>196</v>
      </c>
      <c r="C107" s="61" t="s">
        <v>193</v>
      </c>
      <c r="D107" s="61" t="s">
        <v>128</v>
      </c>
    </row>
    <row r="108" spans="1:4" ht="243" customHeight="1">
      <c r="A108" s="56"/>
      <c r="B108" s="62" t="s">
        <v>197</v>
      </c>
      <c r="C108" s="66">
        <f>C5+10</f>
        <v>43355</v>
      </c>
      <c r="D108" s="62" t="s">
        <v>198</v>
      </c>
    </row>
    <row r="109" spans="1:4">
      <c r="A109" s="46">
        <v>56</v>
      </c>
      <c r="B109" s="49" t="s">
        <v>199</v>
      </c>
      <c r="C109" s="67" t="s">
        <v>200</v>
      </c>
      <c r="D109" s="49" t="s">
        <v>128</v>
      </c>
    </row>
    <row r="110" spans="1:4" ht="104.4" customHeight="1">
      <c r="A110" s="56"/>
      <c r="B110" s="51" t="s">
        <v>201</v>
      </c>
      <c r="C110" s="26">
        <f>DATE(YEAR(C5)+3,MONTH(C5),DAY(C5))</f>
        <v>44441</v>
      </c>
      <c r="D110" s="51" t="s">
        <v>202</v>
      </c>
    </row>
    <row r="111" spans="1:4" ht="73.2" customHeight="1">
      <c r="A111" s="31">
        <v>57</v>
      </c>
      <c r="B111" s="44" t="s">
        <v>203</v>
      </c>
      <c r="C111" s="44" t="s">
        <v>204</v>
      </c>
      <c r="D111" s="44" t="s">
        <v>205</v>
      </c>
    </row>
    <row r="112" spans="1:4">
      <c r="A112" s="14" t="s">
        <v>206</v>
      </c>
      <c r="B112" s="15"/>
      <c r="C112" s="15"/>
      <c r="D112" s="16"/>
    </row>
    <row r="113" spans="1:4">
      <c r="A113" s="46">
        <v>58</v>
      </c>
      <c r="B113" s="49" t="s">
        <v>207</v>
      </c>
      <c r="C113" s="49" t="s">
        <v>10</v>
      </c>
      <c r="D113" s="49" t="s">
        <v>208</v>
      </c>
    </row>
    <row r="114" spans="1:4" ht="62.4">
      <c r="A114" s="56"/>
      <c r="B114" s="50" t="s">
        <v>209</v>
      </c>
      <c r="C114" s="55">
        <f>C4+9</f>
        <v>43274</v>
      </c>
      <c r="D114" s="51" t="s">
        <v>210</v>
      </c>
    </row>
    <row r="115" spans="1:4">
      <c r="A115" s="46">
        <v>59</v>
      </c>
      <c r="B115" s="48" t="s">
        <v>211</v>
      </c>
      <c r="C115" s="48" t="s">
        <v>10</v>
      </c>
      <c r="D115" s="48" t="s">
        <v>212</v>
      </c>
    </row>
    <row r="116" spans="1:4" ht="51" customHeight="1">
      <c r="A116" s="56"/>
      <c r="B116" s="51" t="s">
        <v>213</v>
      </c>
      <c r="C116" s="55">
        <f>C5-51</f>
        <v>43294</v>
      </c>
      <c r="D116" s="50" t="s">
        <v>101</v>
      </c>
    </row>
    <row r="117" spans="1:4">
      <c r="A117" s="46">
        <v>60</v>
      </c>
      <c r="B117" s="48" t="s">
        <v>211</v>
      </c>
      <c r="C117" s="48" t="s">
        <v>10</v>
      </c>
      <c r="D117" s="48" t="s">
        <v>214</v>
      </c>
    </row>
    <row r="118" spans="1:4" ht="39" customHeight="1">
      <c r="A118" s="56"/>
      <c r="B118" s="50" t="s">
        <v>215</v>
      </c>
      <c r="C118" s="55">
        <f>C5-21</f>
        <v>43324</v>
      </c>
      <c r="D118" s="50" t="s">
        <v>216</v>
      </c>
    </row>
    <row r="119" spans="1:4">
      <c r="A119" s="46">
        <v>61</v>
      </c>
      <c r="B119" s="48" t="s">
        <v>217</v>
      </c>
      <c r="C119" s="48" t="s">
        <v>10</v>
      </c>
      <c r="D119" s="48" t="s">
        <v>218</v>
      </c>
    </row>
    <row r="120" spans="1:4" ht="68.400000000000006" customHeight="1">
      <c r="A120" s="56"/>
      <c r="B120" s="50" t="s">
        <v>219</v>
      </c>
      <c r="C120" s="55">
        <f>C5+10</f>
        <v>43355</v>
      </c>
      <c r="D120" s="47" t="s">
        <v>220</v>
      </c>
    </row>
    <row r="121" spans="1:4" ht="93.6">
      <c r="A121" s="31">
        <v>62</v>
      </c>
      <c r="B121" s="44" t="s">
        <v>221</v>
      </c>
      <c r="C121" s="44" t="s">
        <v>222</v>
      </c>
      <c r="D121" s="44" t="s">
        <v>22</v>
      </c>
    </row>
    <row r="122" spans="1:4" ht="138.6" customHeight="1">
      <c r="A122" s="31">
        <v>63</v>
      </c>
      <c r="B122" s="44" t="s">
        <v>223</v>
      </c>
      <c r="C122" s="44" t="s">
        <v>224</v>
      </c>
      <c r="D122" s="44" t="s">
        <v>183</v>
      </c>
    </row>
    <row r="123" spans="1:4" ht="124.8">
      <c r="A123" s="31">
        <v>64</v>
      </c>
      <c r="B123" s="33" t="s">
        <v>225</v>
      </c>
      <c r="C123" s="33" t="s">
        <v>226</v>
      </c>
      <c r="D123" s="33" t="s">
        <v>22</v>
      </c>
    </row>
    <row r="124" spans="1:4" ht="189.6" customHeight="1">
      <c r="A124" s="31">
        <v>65</v>
      </c>
      <c r="B124" s="33" t="s">
        <v>227</v>
      </c>
      <c r="C124" s="33" t="s">
        <v>228</v>
      </c>
      <c r="D124" s="33" t="s">
        <v>49</v>
      </c>
    </row>
    <row r="125" spans="1:4" ht="46.8">
      <c r="A125" s="46">
        <v>66</v>
      </c>
      <c r="B125" s="49" t="s">
        <v>229</v>
      </c>
      <c r="C125" s="49"/>
      <c r="D125" s="49"/>
    </row>
    <row r="126" spans="1:4" ht="78">
      <c r="A126" s="58"/>
      <c r="B126" s="54" t="s">
        <v>230</v>
      </c>
      <c r="C126" s="54" t="s">
        <v>231</v>
      </c>
      <c r="D126" s="54" t="s">
        <v>191</v>
      </c>
    </row>
    <row r="127" spans="1:4" ht="98.4" customHeight="1">
      <c r="A127" s="56"/>
      <c r="B127" s="51" t="s">
        <v>232</v>
      </c>
      <c r="C127" s="51" t="s">
        <v>233</v>
      </c>
      <c r="D127" s="51" t="s">
        <v>234</v>
      </c>
    </row>
    <row r="128" spans="1:4" ht="73.2" customHeight="1">
      <c r="A128" s="31">
        <v>67</v>
      </c>
      <c r="B128" s="44" t="s">
        <v>235</v>
      </c>
      <c r="C128" s="44" t="s">
        <v>236</v>
      </c>
      <c r="D128" s="44" t="s">
        <v>65</v>
      </c>
    </row>
    <row r="129" spans="1:10" ht="66.599999999999994" customHeight="1">
      <c r="A129" s="31">
        <v>68</v>
      </c>
      <c r="B129" s="33" t="s">
        <v>237</v>
      </c>
      <c r="C129" s="33" t="s">
        <v>238</v>
      </c>
      <c r="D129" s="33" t="s">
        <v>239</v>
      </c>
    </row>
    <row r="130" spans="1:10" ht="93.6">
      <c r="A130" s="31">
        <v>69</v>
      </c>
      <c r="B130" s="33" t="s">
        <v>240</v>
      </c>
      <c r="C130" s="33" t="s">
        <v>241</v>
      </c>
      <c r="D130" s="33" t="s">
        <v>242</v>
      </c>
    </row>
    <row r="131" spans="1:10" ht="201" customHeight="1">
      <c r="A131" s="31">
        <v>70</v>
      </c>
      <c r="B131" s="33" t="s">
        <v>243</v>
      </c>
      <c r="C131" s="33" t="s">
        <v>244</v>
      </c>
      <c r="D131" s="33" t="s">
        <v>191</v>
      </c>
    </row>
    <row r="132" spans="1:10" ht="106.8" customHeight="1">
      <c r="A132" s="31">
        <v>71</v>
      </c>
      <c r="B132" s="33" t="s">
        <v>245</v>
      </c>
      <c r="C132" s="33" t="s">
        <v>244</v>
      </c>
      <c r="D132" s="33" t="s">
        <v>191</v>
      </c>
    </row>
    <row r="133" spans="1:10" ht="152.4" customHeight="1">
      <c r="A133" s="31">
        <v>72</v>
      </c>
      <c r="B133" s="33" t="s">
        <v>246</v>
      </c>
      <c r="C133" s="49" t="s">
        <v>247</v>
      </c>
      <c r="D133" s="49" t="s">
        <v>248</v>
      </c>
    </row>
    <row r="134" spans="1:10" ht="16.5" customHeight="1">
      <c r="A134" s="46">
        <v>73</v>
      </c>
      <c r="B134" s="49" t="s">
        <v>249</v>
      </c>
      <c r="C134" s="49" t="s">
        <v>250</v>
      </c>
      <c r="D134" s="49" t="s">
        <v>251</v>
      </c>
    </row>
    <row r="135" spans="1:10">
      <c r="A135" s="58"/>
      <c r="B135" s="24" t="s">
        <v>252</v>
      </c>
      <c r="C135" s="64" t="str">
        <f>"а с "&amp;LOWER(SUBSTITUTE(SUBSTITUTE(SUBSTITUTE(TEXT(C5-4,"Д ММММ ГГГГ"),"ь","я",1),"т ","та ",1),"й","я",1))&amp;" г."</f>
        <v>а с 29 августа 2018 г.</v>
      </c>
      <c r="D135" s="24" t="s">
        <v>253</v>
      </c>
    </row>
    <row r="136" spans="1:10" ht="265.2">
      <c r="A136" s="56"/>
      <c r="B136" s="47" t="s">
        <v>254</v>
      </c>
      <c r="C136" s="47" t="s">
        <v>255</v>
      </c>
      <c r="D136" s="51" t="s">
        <v>256</v>
      </c>
    </row>
    <row r="137" spans="1:10" ht="67.2" customHeight="1">
      <c r="A137" s="31">
        <v>74</v>
      </c>
      <c r="B137" s="44" t="s">
        <v>257</v>
      </c>
      <c r="C137" s="44" t="s">
        <v>258</v>
      </c>
      <c r="D137" s="44" t="s">
        <v>22</v>
      </c>
    </row>
    <row r="138" spans="1:10" ht="62.4">
      <c r="A138" s="31">
        <v>75</v>
      </c>
      <c r="B138" s="44" t="s">
        <v>259</v>
      </c>
      <c r="C138" s="44" t="s">
        <v>260</v>
      </c>
      <c r="D138" s="44" t="s">
        <v>239</v>
      </c>
      <c r="G138" s="9"/>
      <c r="H138" s="9"/>
      <c r="I138" s="9"/>
      <c r="J138" s="9"/>
    </row>
    <row r="139" spans="1:10" ht="31.2">
      <c r="A139" s="46">
        <v>76</v>
      </c>
      <c r="B139" s="45" t="s">
        <v>261</v>
      </c>
      <c r="C139" s="48" t="str">
        <f>"После "&amp;LOWER(SUBSTITUTE(SUBSTITUTE(SUBSTITUTE(TEXT(C5,"Д ММММ ГГГГ"),"ь","я",1),"т ","та ",1),"й","я",1))&amp;" г."</f>
        <v>После 2 сентября 2018 г.</v>
      </c>
      <c r="D139" s="49" t="s">
        <v>191</v>
      </c>
      <c r="G139" s="9"/>
      <c r="H139" s="9"/>
      <c r="I139" s="9"/>
      <c r="J139" s="9"/>
    </row>
    <row r="140" spans="1:10" ht="123" customHeight="1">
      <c r="A140" s="56"/>
      <c r="B140" s="47" t="s">
        <v>262</v>
      </c>
      <c r="C140" s="47" t="s">
        <v>263</v>
      </c>
      <c r="D140" s="51"/>
      <c r="G140" s="9"/>
      <c r="H140" s="9"/>
      <c r="I140" s="9"/>
      <c r="J140" s="9"/>
    </row>
    <row r="141" spans="1:10" ht="151.80000000000001" customHeight="1">
      <c r="A141" s="31">
        <v>77</v>
      </c>
      <c r="B141" s="44" t="s">
        <v>264</v>
      </c>
      <c r="C141" s="33" t="str">
        <f>"С "&amp;LOWER(SUBSTITUTE(SUBSTITUTE(SUBSTITUTE(TEXT(C5+60,"Д ММММ ГГГГ"),"ь","я",1),"т ","та ",1),"й","я",1))&amp;" г."</f>
        <v>С 1 ноября 2018 г.</v>
      </c>
      <c r="D141" s="44" t="s">
        <v>265</v>
      </c>
    </row>
    <row r="142" spans="1:10" ht="61.2" customHeight="1">
      <c r="A142" s="31">
        <v>78</v>
      </c>
      <c r="B142" s="33" t="s">
        <v>266</v>
      </c>
      <c r="C142" s="33" t="s">
        <v>267</v>
      </c>
      <c r="D142" s="33" t="s">
        <v>191</v>
      </c>
    </row>
    <row r="143" spans="1:10">
      <c r="A143" s="14" t="s">
        <v>268</v>
      </c>
      <c r="B143" s="15"/>
      <c r="C143" s="15"/>
      <c r="D143" s="16"/>
    </row>
    <row r="144" spans="1:10">
      <c r="A144" s="46">
        <v>79</v>
      </c>
      <c r="B144" s="45" t="s">
        <v>269</v>
      </c>
      <c r="C144" s="45" t="s">
        <v>43</v>
      </c>
      <c r="D144" s="45" t="s">
        <v>270</v>
      </c>
    </row>
    <row r="145" spans="1:5" ht="52.8" customHeight="1">
      <c r="A145" s="56"/>
      <c r="B145" s="47" t="s">
        <v>271</v>
      </c>
      <c r="C145" s="55">
        <f>C5-21</f>
        <v>43324</v>
      </c>
      <c r="D145" s="47" t="s">
        <v>101</v>
      </c>
    </row>
    <row r="146" spans="1:5">
      <c r="A146" s="46">
        <v>80</v>
      </c>
      <c r="B146" s="45" t="s">
        <v>272</v>
      </c>
      <c r="C146" s="45" t="s">
        <v>10</v>
      </c>
      <c r="D146" s="45" t="s">
        <v>214</v>
      </c>
    </row>
    <row r="147" spans="1:5" ht="85.8" customHeight="1">
      <c r="A147" s="56"/>
      <c r="B147" s="47" t="s">
        <v>273</v>
      </c>
      <c r="C147" s="55">
        <f>C5-21</f>
        <v>43324</v>
      </c>
      <c r="D147" s="47" t="s">
        <v>274</v>
      </c>
    </row>
    <row r="148" spans="1:5">
      <c r="A148" s="46">
        <v>81</v>
      </c>
      <c r="B148" s="45" t="s">
        <v>275</v>
      </c>
      <c r="C148" s="45" t="s">
        <v>43</v>
      </c>
      <c r="D148" s="45" t="s">
        <v>276</v>
      </c>
    </row>
    <row r="149" spans="1:5" ht="106.8" customHeight="1">
      <c r="A149" s="56"/>
      <c r="B149" s="47"/>
      <c r="C149" s="55">
        <f>C5-13</f>
        <v>43332</v>
      </c>
      <c r="D149" s="47" t="s">
        <v>277</v>
      </c>
    </row>
    <row r="150" spans="1:5" ht="93.6">
      <c r="A150" s="31">
        <v>82</v>
      </c>
      <c r="B150" s="44" t="s">
        <v>278</v>
      </c>
      <c r="C150" s="44" t="s">
        <v>279</v>
      </c>
      <c r="D150" s="44" t="s">
        <v>280</v>
      </c>
    </row>
    <row r="151" spans="1:5">
      <c r="A151" s="46">
        <v>83</v>
      </c>
      <c r="B151" s="45" t="s">
        <v>281</v>
      </c>
      <c r="C151" s="45" t="s">
        <v>43</v>
      </c>
      <c r="D151" s="45" t="s">
        <v>214</v>
      </c>
    </row>
    <row r="152" spans="1:5" ht="31.2">
      <c r="A152" s="56"/>
      <c r="B152" s="47" t="s">
        <v>282</v>
      </c>
      <c r="C152" s="55">
        <f>C5-6</f>
        <v>43339</v>
      </c>
      <c r="D152" s="47" t="s">
        <v>34</v>
      </c>
    </row>
    <row r="153" spans="1:5">
      <c r="A153" s="46">
        <v>84</v>
      </c>
      <c r="B153" s="45" t="s">
        <v>283</v>
      </c>
      <c r="C153" s="45" t="s">
        <v>43</v>
      </c>
      <c r="D153" s="45" t="s">
        <v>218</v>
      </c>
    </row>
    <row r="154" spans="1:5" ht="31.2">
      <c r="A154" s="56"/>
      <c r="B154" s="47" t="s">
        <v>284</v>
      </c>
      <c r="C154" s="55">
        <f>C5-17</f>
        <v>43328</v>
      </c>
      <c r="D154" s="60" t="s">
        <v>285</v>
      </c>
    </row>
    <row r="155" spans="1:5">
      <c r="A155" s="46">
        <v>85</v>
      </c>
      <c r="B155" s="45" t="s">
        <v>286</v>
      </c>
      <c r="C155" s="45" t="s">
        <v>10</v>
      </c>
      <c r="D155" s="45" t="s">
        <v>99</v>
      </c>
    </row>
    <row r="156" spans="1:5" ht="46.8">
      <c r="A156" s="56"/>
      <c r="B156" s="47" t="s">
        <v>287</v>
      </c>
      <c r="C156" s="55">
        <f>C5-22</f>
        <v>43323</v>
      </c>
      <c r="D156" s="47" t="s">
        <v>101</v>
      </c>
    </row>
    <row r="157" spans="1:5" ht="46.8">
      <c r="A157" s="46">
        <v>86</v>
      </c>
      <c r="B157" s="45" t="s">
        <v>288</v>
      </c>
      <c r="C157" s="35"/>
      <c r="D157" s="45"/>
    </row>
    <row r="158" spans="1:5">
      <c r="A158" s="58"/>
      <c r="B158" s="60" t="s">
        <v>289</v>
      </c>
      <c r="C158" s="60" t="s">
        <v>10</v>
      </c>
      <c r="D158" s="60" t="s">
        <v>214</v>
      </c>
      <c r="E158" s="9"/>
    </row>
    <row r="159" spans="1:5" ht="31.2">
      <c r="A159" s="58"/>
      <c r="B159" s="60"/>
      <c r="C159" s="59">
        <f>C5-12</f>
        <v>43333</v>
      </c>
      <c r="D159" s="60" t="s">
        <v>34</v>
      </c>
      <c r="E159" s="9"/>
    </row>
    <row r="160" spans="1:5">
      <c r="A160" s="58"/>
      <c r="B160" s="60" t="s">
        <v>290</v>
      </c>
      <c r="C160" s="60" t="s">
        <v>10</v>
      </c>
      <c r="D160" s="60" t="s">
        <v>218</v>
      </c>
      <c r="E160" s="9"/>
    </row>
    <row r="161" spans="1:6" ht="31.2">
      <c r="A161" s="56"/>
      <c r="B161" s="47"/>
      <c r="C161" s="55">
        <f>C5-5</f>
        <v>43340</v>
      </c>
      <c r="D161" s="47" t="s">
        <v>285</v>
      </c>
      <c r="E161" s="9"/>
    </row>
    <row r="162" spans="1:6">
      <c r="A162" s="46">
        <v>87</v>
      </c>
      <c r="B162" s="45" t="s">
        <v>291</v>
      </c>
      <c r="C162" s="45"/>
      <c r="D162" s="45"/>
    </row>
    <row r="163" spans="1:6">
      <c r="A163" s="58"/>
      <c r="B163" s="60" t="s">
        <v>292</v>
      </c>
      <c r="C163" s="64" t="str">
        <f>"с "&amp;LOWER(SUBSTITUTE(SUBSTITUTE(SUBSTITUTE(TEXT(C5-11,"Д ММММ ГГГГ"),"ь","я",1),"т ","та ",1),"й","я",1))&amp;" г."</f>
        <v>с 22 августа 2018 г.</v>
      </c>
      <c r="D163" s="60" t="s">
        <v>214</v>
      </c>
      <c r="E163" s="9"/>
      <c r="F163" s="9"/>
    </row>
    <row r="164" spans="1:6" ht="31.2">
      <c r="A164" s="58"/>
      <c r="B164" s="60" t="s">
        <v>293</v>
      </c>
      <c r="C164" s="68" t="str">
        <f>"по "&amp;LOWER(SUBSTITUTE(SUBSTITUTE(SUBSTITUTE(TEXT(C5-5,"Д ММММ ГГГГ"),"ь","я",1),"т ","та ",1),"й","я",1))&amp;" г."</f>
        <v>по 28 августа 2018 г.</v>
      </c>
      <c r="D164" s="60" t="s">
        <v>34</v>
      </c>
      <c r="E164" s="9"/>
      <c r="F164" s="9"/>
    </row>
    <row r="165" spans="1:6">
      <c r="A165" s="58"/>
      <c r="B165" s="60" t="s">
        <v>294</v>
      </c>
      <c r="C165" s="58" t="str">
        <f>"с "&amp;LOWER(SUBSTITUTE(SUBSTITUTE(SUBSTITUTE(TEXT(C5-4,"Д ММММ ГГГГ"),"ь","я",1),"т ","та ",1),"й","я",1))&amp;" г."</f>
        <v>с 29 августа 2018 г.</v>
      </c>
      <c r="D165" s="60" t="s">
        <v>218</v>
      </c>
      <c r="E165" s="9"/>
      <c r="F165" s="9"/>
    </row>
    <row r="166" spans="1:6" ht="31.2">
      <c r="A166" s="56"/>
      <c r="B166" s="47" t="s">
        <v>295</v>
      </c>
      <c r="C166" s="52" t="str">
        <f>"по "&amp;LOWER(SUBSTITUTE(SUBSTITUTE(SUBSTITUTE(TEXT(C5-1,"Д ММММ ГГГГ"),"ь","я",1),"т ","та ",1),"й","я",1))&amp;" г."</f>
        <v>по 1 сентября 2018 г.</v>
      </c>
      <c r="D166" s="47" t="s">
        <v>285</v>
      </c>
      <c r="E166" s="9"/>
      <c r="F166" s="9"/>
    </row>
    <row r="167" spans="1:6" ht="31.2">
      <c r="A167" s="46">
        <v>88</v>
      </c>
      <c r="B167" s="45" t="s">
        <v>296</v>
      </c>
      <c r="C167" s="63">
        <f>C5-5</f>
        <v>43340</v>
      </c>
      <c r="D167" s="45" t="s">
        <v>214</v>
      </c>
      <c r="E167" s="9"/>
      <c r="F167" s="9"/>
    </row>
    <row r="168" spans="1:6" ht="46.8">
      <c r="A168" s="56"/>
      <c r="B168" s="47" t="s">
        <v>297</v>
      </c>
      <c r="C168" s="47" t="s">
        <v>298</v>
      </c>
      <c r="D168" s="47" t="s">
        <v>34</v>
      </c>
    </row>
    <row r="169" spans="1:6" ht="31.2">
      <c r="A169" s="46">
        <v>89</v>
      </c>
      <c r="B169" s="45" t="s">
        <v>299</v>
      </c>
      <c r="C169" s="45" t="s">
        <v>43</v>
      </c>
      <c r="D169" s="45" t="s">
        <v>218</v>
      </c>
    </row>
    <row r="170" spans="1:6" ht="31.2">
      <c r="A170" s="56"/>
      <c r="B170" s="47" t="s">
        <v>300</v>
      </c>
      <c r="C170" s="55">
        <f>C5-11</f>
        <v>43334</v>
      </c>
      <c r="D170" s="47" t="s">
        <v>220</v>
      </c>
    </row>
    <row r="171" spans="1:6">
      <c r="A171" s="46">
        <v>90</v>
      </c>
      <c r="B171" s="45" t="s">
        <v>301</v>
      </c>
      <c r="C171" s="49" t="str">
        <f>"с "&amp;LOWER(SUBSTITUTE(SUBSTITUTE(SUBSTITUTE(TEXT(C5-10,"Д ММММ ГГГГ"),"ь","я",1),"т ","та ",1),"й","я",1))&amp;" г."</f>
        <v>с 23 августа 2018 г.</v>
      </c>
      <c r="D171" s="45" t="s">
        <v>218</v>
      </c>
    </row>
    <row r="172" spans="1:6">
      <c r="A172" s="58"/>
      <c r="B172" s="24" t="s">
        <v>302</v>
      </c>
      <c r="C172" s="24" t="s">
        <v>303</v>
      </c>
      <c r="D172" s="24" t="s">
        <v>304</v>
      </c>
    </row>
    <row r="173" spans="1:6" ht="31.2">
      <c r="A173" s="56"/>
      <c r="B173" s="50" t="s">
        <v>305</v>
      </c>
      <c r="C173" s="55">
        <f>C5</f>
        <v>43345</v>
      </c>
      <c r="D173" s="51" t="s">
        <v>306</v>
      </c>
    </row>
    <row r="174" spans="1:6">
      <c r="A174" s="46">
        <v>91</v>
      </c>
      <c r="B174" s="45" t="s">
        <v>307</v>
      </c>
      <c r="C174" s="45" t="s">
        <v>308</v>
      </c>
      <c r="D174" s="45" t="s">
        <v>218</v>
      </c>
    </row>
    <row r="175" spans="1:6" ht="31.2">
      <c r="A175" s="56"/>
      <c r="B175" s="47"/>
      <c r="C175" s="55">
        <f>C5</f>
        <v>43345</v>
      </c>
      <c r="D175" s="47" t="s">
        <v>220</v>
      </c>
    </row>
    <row r="176" spans="1:6">
      <c r="A176" s="46">
        <v>92</v>
      </c>
      <c r="B176" s="48" t="s">
        <v>309</v>
      </c>
      <c r="C176" s="63">
        <f>C5</f>
        <v>43345</v>
      </c>
      <c r="D176" s="48" t="s">
        <v>218</v>
      </c>
    </row>
    <row r="177" spans="1:4" ht="62.4">
      <c r="A177" s="56"/>
      <c r="B177" s="51" t="s">
        <v>310</v>
      </c>
      <c r="C177" s="50" t="s">
        <v>311</v>
      </c>
      <c r="D177" s="51" t="s">
        <v>220</v>
      </c>
    </row>
    <row r="178" spans="1:4" ht="46.8">
      <c r="A178" s="31">
        <v>93</v>
      </c>
      <c r="B178" s="33" t="s">
        <v>312</v>
      </c>
      <c r="C178" s="33" t="s">
        <v>313</v>
      </c>
      <c r="D178" s="33" t="s">
        <v>314</v>
      </c>
    </row>
    <row r="179" spans="1:4" ht="62.4">
      <c r="A179" s="31">
        <v>94</v>
      </c>
      <c r="B179" s="33" t="s">
        <v>315</v>
      </c>
      <c r="C179" s="33" t="s">
        <v>316</v>
      </c>
      <c r="D179" s="33" t="s">
        <v>314</v>
      </c>
    </row>
    <row r="180" spans="1:4">
      <c r="A180" s="46">
        <v>95</v>
      </c>
      <c r="B180" s="49" t="s">
        <v>317</v>
      </c>
      <c r="C180" s="49" t="s">
        <v>10</v>
      </c>
      <c r="D180" s="49" t="s">
        <v>318</v>
      </c>
    </row>
    <row r="181" spans="1:4" ht="31.2">
      <c r="A181" s="56"/>
      <c r="B181" s="51" t="s">
        <v>319</v>
      </c>
      <c r="C181" s="55">
        <f>C5+3</f>
        <v>43348</v>
      </c>
      <c r="D181" s="51" t="s">
        <v>34</v>
      </c>
    </row>
    <row r="182" spans="1:4" ht="77.400000000000006" customHeight="1">
      <c r="A182" s="31">
        <v>96</v>
      </c>
      <c r="B182" s="33" t="s">
        <v>320</v>
      </c>
      <c r="C182" s="33" t="s">
        <v>321</v>
      </c>
      <c r="D182" s="33" t="s">
        <v>22</v>
      </c>
    </row>
    <row r="183" spans="1:4">
      <c r="A183" s="46">
        <v>97</v>
      </c>
      <c r="B183" s="49" t="s">
        <v>322</v>
      </c>
      <c r="C183" s="49" t="s">
        <v>10</v>
      </c>
      <c r="D183" s="49" t="s">
        <v>99</v>
      </c>
    </row>
    <row r="184" spans="1:4" ht="46.8">
      <c r="A184" s="56"/>
      <c r="B184" s="51"/>
      <c r="C184" s="55">
        <f>C5+14</f>
        <v>43359</v>
      </c>
      <c r="D184" s="51" t="s">
        <v>101</v>
      </c>
    </row>
    <row r="185" spans="1:4" ht="62.4">
      <c r="A185" s="31">
        <v>98</v>
      </c>
      <c r="B185" s="33" t="s">
        <v>323</v>
      </c>
      <c r="C185" s="33" t="s">
        <v>324</v>
      </c>
      <c r="D185" s="33" t="s">
        <v>280</v>
      </c>
    </row>
    <row r="186" spans="1:4" ht="62.4">
      <c r="A186" s="31">
        <v>99</v>
      </c>
      <c r="B186" s="33" t="s">
        <v>325</v>
      </c>
      <c r="C186" s="33" t="s">
        <v>326</v>
      </c>
      <c r="D186" s="33" t="s">
        <v>22</v>
      </c>
    </row>
    <row r="187" spans="1:4" ht="144" customHeight="1">
      <c r="A187" s="31">
        <v>100</v>
      </c>
      <c r="B187" s="33" t="s">
        <v>327</v>
      </c>
      <c r="C187" s="33" t="s">
        <v>328</v>
      </c>
      <c r="D187" s="33" t="s">
        <v>329</v>
      </c>
    </row>
    <row r="188" spans="1:4" ht="194.4" customHeight="1">
      <c r="A188" s="31">
        <v>101</v>
      </c>
      <c r="B188" s="33" t="s">
        <v>330</v>
      </c>
      <c r="C188" s="33" t="s">
        <v>331</v>
      </c>
      <c r="D188" s="33" t="s">
        <v>280</v>
      </c>
    </row>
    <row r="189" spans="1:4" ht="67.2" customHeight="1">
      <c r="A189" s="31">
        <v>102</v>
      </c>
      <c r="B189" s="33" t="s">
        <v>332</v>
      </c>
      <c r="C189" s="33" t="s">
        <v>333</v>
      </c>
      <c r="D189" s="33" t="s">
        <v>22</v>
      </c>
    </row>
    <row r="190" spans="1:4">
      <c r="A190" s="46">
        <v>103</v>
      </c>
      <c r="B190" s="49" t="s">
        <v>334</v>
      </c>
      <c r="C190" s="49" t="s">
        <v>10</v>
      </c>
      <c r="D190" s="49" t="s">
        <v>99</v>
      </c>
    </row>
    <row r="191" spans="1:4" ht="81.599999999999994" customHeight="1">
      <c r="A191" s="56"/>
      <c r="B191" s="51" t="s">
        <v>335</v>
      </c>
      <c r="C191" s="55">
        <f>C5+19</f>
        <v>43364</v>
      </c>
      <c r="D191" s="51" t="s">
        <v>101</v>
      </c>
    </row>
    <row r="192" spans="1:4">
      <c r="A192" s="46">
        <v>104</v>
      </c>
      <c r="B192" s="49" t="s">
        <v>336</v>
      </c>
      <c r="C192" s="49" t="s">
        <v>43</v>
      </c>
      <c r="D192" s="49" t="s">
        <v>99</v>
      </c>
    </row>
    <row r="193" spans="1:4" ht="46.8">
      <c r="A193" s="56"/>
      <c r="B193" s="51" t="s">
        <v>337</v>
      </c>
      <c r="C193" s="55">
        <f>C5+59</f>
        <v>43404</v>
      </c>
      <c r="D193" s="51" t="s">
        <v>101</v>
      </c>
    </row>
    <row r="194" spans="1:4">
      <c r="B194" s="69"/>
      <c r="C194" s="69"/>
      <c r="D194" s="69"/>
    </row>
    <row r="195" spans="1:4">
      <c r="B195" s="69"/>
      <c r="C195" s="69"/>
      <c r="D195" s="69"/>
    </row>
    <row r="196" spans="1:4">
      <c r="B196" s="69"/>
      <c r="C196" s="69"/>
      <c r="D196" s="69"/>
    </row>
    <row r="197" spans="1:4">
      <c r="A197" s="4"/>
      <c r="B197" s="69"/>
      <c r="C197" s="69"/>
      <c r="D197" s="69"/>
    </row>
    <row r="198" spans="1:4">
      <c r="A198" s="4"/>
      <c r="B198" s="69"/>
      <c r="C198" s="69"/>
      <c r="D198" s="69"/>
    </row>
    <row r="199" spans="1:4">
      <c r="A199" s="4"/>
      <c r="B199" s="69"/>
      <c r="C199" s="69"/>
      <c r="D199" s="69"/>
    </row>
    <row r="200" spans="1:4">
      <c r="A200" s="4"/>
      <c r="B200" s="69"/>
      <c r="C200" s="69"/>
      <c r="D200" s="69"/>
    </row>
    <row r="201" spans="1:4">
      <c r="A201" s="4"/>
      <c r="B201" s="69"/>
      <c r="C201" s="69"/>
      <c r="D201" s="69"/>
    </row>
    <row r="202" spans="1:4">
      <c r="A202" s="4"/>
      <c r="B202" s="69"/>
      <c r="C202" s="69"/>
      <c r="D202" s="69"/>
    </row>
    <row r="203" spans="1:4">
      <c r="A203" s="4"/>
      <c r="B203" s="69"/>
      <c r="C203" s="69"/>
      <c r="D203" s="69"/>
    </row>
    <row r="204" spans="1:4">
      <c r="A204" s="4"/>
      <c r="B204" s="69"/>
      <c r="C204" s="69"/>
      <c r="D204" s="69"/>
    </row>
    <row r="205" spans="1:4">
      <c r="A205" s="4"/>
      <c r="B205" s="69"/>
      <c r="C205" s="69"/>
      <c r="D205" s="69"/>
    </row>
    <row r="206" spans="1:4">
      <c r="A206" s="4"/>
      <c r="B206" s="69"/>
      <c r="C206" s="69"/>
      <c r="D206" s="69"/>
    </row>
  </sheetData>
  <mergeCells count="31">
    <mergeCell ref="A46:D46"/>
    <mergeCell ref="A56:D56"/>
    <mergeCell ref="A112:D112"/>
    <mergeCell ref="A143:D143"/>
    <mergeCell ref="A31:A32"/>
    <mergeCell ref="A33:A34"/>
    <mergeCell ref="B33:B34"/>
    <mergeCell ref="D33:D34"/>
    <mergeCell ref="A35:A36"/>
    <mergeCell ref="A40:A41"/>
    <mergeCell ref="A23:A24"/>
    <mergeCell ref="B23:B24"/>
    <mergeCell ref="D23:D24"/>
    <mergeCell ref="A26:A27"/>
    <mergeCell ref="A28:A29"/>
    <mergeCell ref="A30:D30"/>
    <mergeCell ref="A16:A19"/>
    <mergeCell ref="B16:B19"/>
    <mergeCell ref="D16:D19"/>
    <mergeCell ref="A20:D20"/>
    <mergeCell ref="A21:A22"/>
    <mergeCell ref="B21:B22"/>
    <mergeCell ref="D21:D22"/>
    <mergeCell ref="A1:D2"/>
    <mergeCell ref="A8:D8"/>
    <mergeCell ref="A9:A12"/>
    <mergeCell ref="B9:B12"/>
    <mergeCell ref="D9:D12"/>
    <mergeCell ref="A13:A14"/>
    <mergeCell ref="B13:B14"/>
    <mergeCell ref="D13:D14"/>
  </mergeCells>
  <pageMargins left="0.43307086614173229" right="0.15748031496062992" top="0.31496062992125984" bottom="0.19685039370078741" header="0.31496062992125984" footer="0.31496062992125984"/>
  <pageSetup paperSize="9" scale="96" orientation="portrait" r:id="rId1"/>
  <rowBreaks count="13" manualBreakCount="13">
    <brk id="25" max="16383" man="1"/>
    <brk id="45" max="16383" man="1"/>
    <brk id="55" max="16383" man="1"/>
    <brk id="63" max="16383" man="1"/>
    <brk id="77" max="16383" man="1"/>
    <brk id="85" max="16383" man="1"/>
    <brk id="93" max="16383" man="1"/>
    <brk id="106" max="16383" man="1"/>
    <brk id="114" max="16383" man="1"/>
    <brk id="124" max="16383" man="1"/>
    <brk id="132" max="3" man="1"/>
    <brk id="156" max="16383" man="1"/>
    <brk id="18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2018-05-28T10:32:50Z</cp:lastPrinted>
  <dcterms:created xsi:type="dcterms:W3CDTF">2018-05-28T10:16:08Z</dcterms:created>
  <dcterms:modified xsi:type="dcterms:W3CDTF">2018-05-28T10:32:57Z</dcterms:modified>
</cp:coreProperties>
</file>