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3256" windowHeight="12528" tabRatio="646" firstSheet="4" activeTab="7"/>
  </bookViews>
  <sheets>
    <sheet name="Выборы депутатов по смешанной" sheetId="1" r:id="rId1"/>
    <sheet name="Выборы депутатов мажоритарная" sheetId="2" r:id="rId2"/>
    <sheet name="Выборы главы" sheetId="4" r:id="rId3"/>
    <sheet name="Допвыборы один округ" sheetId="3" r:id="rId4"/>
    <sheet name="Исчисление сроков" sheetId="6" r:id="rId5"/>
    <sheet name="Выборы сокращение сроков" sheetId="5" r:id="rId6"/>
    <sheet name="Допвыборы депутатов сокращение" sheetId="7" r:id="rId7"/>
    <sheet name="Сокращение четверть" sheetId="9" r:id="rId8"/>
  </sheets>
  <definedNames>
    <definedName name="_xlnm.Print_Titles" localSheetId="2">'Выборы главы'!$7:$7</definedName>
    <definedName name="_xlnm.Print_Titles" localSheetId="1">'Выборы депутатов мажоритарная'!$7:$7</definedName>
    <definedName name="_xlnm.Print_Titles" localSheetId="0">'Выборы депутатов по смешанной'!$7:$7</definedName>
    <definedName name="_xlnm.Print_Titles" localSheetId="5">'Выборы сокращение сроков'!$6:$6</definedName>
    <definedName name="_xlnm.Print_Titles" localSheetId="3">'Допвыборы один округ'!$7:$7</definedName>
  </definedNames>
  <calcPr calcId="125725"/>
</workbook>
</file>

<file path=xl/calcChain.xml><?xml version="1.0" encoding="utf-8"?>
<calcChain xmlns="http://schemas.openxmlformats.org/spreadsheetml/2006/main">
  <c r="C178" i="9"/>
  <c r="C168"/>
  <c r="C167"/>
  <c r="C164"/>
  <c r="C158"/>
  <c r="C156"/>
  <c r="C154"/>
  <c r="C162"/>
  <c r="C161"/>
  <c r="C160"/>
  <c r="C152"/>
  <c r="C149"/>
  <c r="C147"/>
  <c r="C145"/>
  <c r="C135"/>
  <c r="C121"/>
  <c r="C119"/>
  <c r="C117"/>
  <c r="C111" l="1"/>
  <c r="C109"/>
  <c r="C106"/>
  <c r="C95"/>
  <c r="C93"/>
  <c r="C91"/>
  <c r="C88"/>
  <c r="C86"/>
  <c r="C84"/>
  <c r="C82"/>
  <c r="C78"/>
  <c r="C77"/>
  <c r="C67"/>
  <c r="C65"/>
  <c r="C63"/>
  <c r="C61"/>
  <c r="C58"/>
  <c r="C54"/>
  <c r="C38" l="1"/>
  <c r="C36"/>
  <c r="C34"/>
  <c r="C44"/>
  <c r="C32"/>
  <c r="C25"/>
  <c r="C22"/>
  <c r="C17"/>
  <c r="C14"/>
  <c r="C12"/>
  <c r="C10"/>
  <c r="C187"/>
  <c r="C185"/>
  <c r="C173"/>
  <c r="C172"/>
  <c r="C170"/>
  <c r="C163"/>
  <c r="C141"/>
  <c r="C139"/>
  <c r="C113"/>
  <c r="C80"/>
  <c r="C75"/>
  <c r="C73"/>
  <c r="C69"/>
  <c r="C68"/>
  <c r="C56"/>
  <c r="C37"/>
  <c r="C35"/>
  <c r="C33"/>
  <c r="C29"/>
  <c r="C27"/>
  <c r="C24"/>
  <c r="C19"/>
  <c r="C118" i="7" l="1"/>
  <c r="C120"/>
  <c r="C122"/>
  <c r="C188"/>
  <c r="C186"/>
  <c r="C179"/>
  <c r="C174"/>
  <c r="C173"/>
  <c r="C171"/>
  <c r="C169"/>
  <c r="C168"/>
  <c r="C165"/>
  <c r="C164"/>
  <c r="C163"/>
  <c r="C162"/>
  <c r="C161"/>
  <c r="C159"/>
  <c r="C157"/>
  <c r="C155"/>
  <c r="C153"/>
  <c r="C150"/>
  <c r="C148"/>
  <c r="C146"/>
  <c r="C142"/>
  <c r="C140"/>
  <c r="C136"/>
  <c r="C116"/>
  <c r="C112"/>
  <c r="C110"/>
  <c r="C108"/>
  <c r="C105"/>
  <c r="C94"/>
  <c r="C92"/>
  <c r="C90"/>
  <c r="C87"/>
  <c r="C85"/>
  <c r="C83"/>
  <c r="C81"/>
  <c r="C79"/>
  <c r="C77"/>
  <c r="C76"/>
  <c r="C74"/>
  <c r="C72"/>
  <c r="C68"/>
  <c r="C67"/>
  <c r="C66"/>
  <c r="C64"/>
  <c r="C62"/>
  <c r="C60"/>
  <c r="C57"/>
  <c r="C55"/>
  <c r="C53"/>
  <c r="C43"/>
  <c r="C37"/>
  <c r="C36"/>
  <c r="C35"/>
  <c r="C34"/>
  <c r="C33"/>
  <c r="C32"/>
  <c r="C31"/>
  <c r="C28"/>
  <c r="C26"/>
  <c r="C24"/>
  <c r="C23"/>
  <c r="C21"/>
  <c r="C18"/>
  <c r="C16"/>
  <c r="C13"/>
  <c r="C11"/>
  <c r="C9"/>
  <c r="C25" i="1" l="1"/>
  <c r="C134" l="1"/>
  <c r="C98" i="2" l="1"/>
  <c r="E10" i="6" l="1"/>
  <c r="E8"/>
  <c r="C7"/>
  <c r="C157" i="5"/>
  <c r="C155"/>
  <c r="C153"/>
  <c r="C177" l="1"/>
  <c r="C167"/>
  <c r="C166"/>
  <c r="C163"/>
  <c r="C161"/>
  <c r="C160"/>
  <c r="C159"/>
  <c r="C151"/>
  <c r="C148"/>
  <c r="C146"/>
  <c r="C144"/>
  <c r="C134"/>
  <c r="C120"/>
  <c r="C118"/>
  <c r="C116"/>
  <c r="C110" l="1"/>
  <c r="C108"/>
  <c r="C105"/>
  <c r="C94"/>
  <c r="C92"/>
  <c r="C90"/>
  <c r="C87"/>
  <c r="C85"/>
  <c r="C83"/>
  <c r="C81"/>
  <c r="C77"/>
  <c r="C76"/>
  <c r="C66"/>
  <c r="C64"/>
  <c r="C62"/>
  <c r="C60"/>
  <c r="C57"/>
  <c r="C53"/>
  <c r="C43"/>
  <c r="C37"/>
  <c r="C36"/>
  <c r="C33"/>
  <c r="C35"/>
  <c r="C31"/>
  <c r="C24"/>
  <c r="C21"/>
  <c r="C16"/>
  <c r="C13"/>
  <c r="C11"/>
  <c r="C9"/>
  <c r="C186"/>
  <c r="C184"/>
  <c r="C172"/>
  <c r="C171"/>
  <c r="C169"/>
  <c r="C162"/>
  <c r="C140"/>
  <c r="C138"/>
  <c r="C112"/>
  <c r="C79"/>
  <c r="C74"/>
  <c r="C72"/>
  <c r="C68"/>
  <c r="C67"/>
  <c r="C55"/>
  <c r="C34"/>
  <c r="C32"/>
  <c r="C28"/>
  <c r="C26"/>
  <c r="C23"/>
  <c r="C18"/>
  <c r="E50" i="6" l="1"/>
  <c r="E49"/>
  <c r="E48"/>
  <c r="E46"/>
  <c r="E45"/>
  <c r="E44"/>
  <c r="E43"/>
  <c r="E42"/>
  <c r="E41"/>
  <c r="E40"/>
  <c r="E39"/>
  <c r="E38"/>
  <c r="E37"/>
  <c r="E35"/>
  <c r="C119" i="2"/>
  <c r="E33" i="6"/>
  <c r="E34"/>
  <c r="E32"/>
  <c r="E31"/>
  <c r="E30"/>
  <c r="E29"/>
  <c r="E27"/>
  <c r="E26"/>
  <c r="E24"/>
  <c r="E23"/>
  <c r="E22"/>
  <c r="E18"/>
  <c r="E16"/>
  <c r="E20"/>
  <c r="E14"/>
  <c r="E12"/>
  <c r="C36" i="3"/>
  <c r="C193"/>
  <c r="C191"/>
  <c r="C184"/>
  <c r="C181"/>
  <c r="C176"/>
  <c r="C175"/>
  <c r="C173"/>
  <c r="C171"/>
  <c r="C170"/>
  <c r="C167"/>
  <c r="C166"/>
  <c r="C165"/>
  <c r="C164"/>
  <c r="C163"/>
  <c r="C161"/>
  <c r="C159"/>
  <c r="C156"/>
  <c r="C154"/>
  <c r="C152"/>
  <c r="C149"/>
  <c r="C147"/>
  <c r="C145"/>
  <c r="C141"/>
  <c r="C139"/>
  <c r="C135"/>
  <c r="C120"/>
  <c r="C118"/>
  <c r="C116"/>
  <c r="C114"/>
  <c r="C110"/>
  <c r="C108"/>
  <c r="C106"/>
  <c r="C103"/>
  <c r="C92"/>
  <c r="C90"/>
  <c r="C88"/>
  <c r="C85"/>
  <c r="C83"/>
  <c r="C81"/>
  <c r="C79"/>
  <c r="C77"/>
  <c r="C75"/>
  <c r="C74"/>
  <c r="C72"/>
  <c r="C70"/>
  <c r="C66"/>
  <c r="C65"/>
  <c r="C64"/>
  <c r="C62"/>
  <c r="C60"/>
  <c r="C58"/>
  <c r="C55"/>
  <c r="C53"/>
  <c r="C51"/>
  <c r="C41"/>
  <c r="C34"/>
  <c r="C33"/>
  <c r="C32"/>
  <c r="C29"/>
  <c r="C27"/>
  <c r="C25"/>
  <c r="C24"/>
  <c r="C22"/>
  <c r="C19"/>
  <c r="C17"/>
  <c r="C14"/>
  <c r="C12"/>
  <c r="C10"/>
  <c r="C202" i="2" l="1"/>
  <c r="C200"/>
  <c r="C193"/>
  <c r="C190"/>
  <c r="C185"/>
  <c r="C184"/>
  <c r="C182"/>
  <c r="C180"/>
  <c r="C179"/>
  <c r="C176"/>
  <c r="C175"/>
  <c r="C174"/>
  <c r="C173"/>
  <c r="C172"/>
  <c r="C170"/>
  <c r="C168"/>
  <c r="C165"/>
  <c r="C163"/>
  <c r="C161"/>
  <c r="C158"/>
  <c r="C156"/>
  <c r="C154"/>
  <c r="C150"/>
  <c r="C148"/>
  <c r="C144"/>
  <c r="C129"/>
  <c r="C127"/>
  <c r="C125"/>
  <c r="C123"/>
  <c r="C117"/>
  <c r="C115"/>
  <c r="C112"/>
  <c r="C101"/>
  <c r="C96"/>
  <c r="C93"/>
  <c r="C91"/>
  <c r="C89"/>
  <c r="C87"/>
  <c r="C85"/>
  <c r="C83"/>
  <c r="C82"/>
  <c r="C80"/>
  <c r="C78"/>
  <c r="C76"/>
  <c r="C72"/>
  <c r="C71"/>
  <c r="C70"/>
  <c r="C68"/>
  <c r="C66"/>
  <c r="C64"/>
  <c r="C61"/>
  <c r="C59"/>
  <c r="C57"/>
  <c r="C47"/>
  <c r="C38"/>
  <c r="C36"/>
  <c r="C35"/>
  <c r="C34"/>
  <c r="C33"/>
  <c r="C32"/>
  <c r="C29"/>
  <c r="C27"/>
  <c r="C25"/>
  <c r="C24"/>
  <c r="C22"/>
  <c r="C19"/>
  <c r="C17"/>
  <c r="C14"/>
  <c r="C12"/>
  <c r="C10"/>
  <c r="C69" i="4" l="1"/>
  <c r="C38"/>
  <c r="C37"/>
  <c r="C187"/>
  <c r="C185"/>
  <c r="C178"/>
  <c r="C173"/>
  <c r="C172"/>
  <c r="C170"/>
  <c r="C168"/>
  <c r="C167"/>
  <c r="C164"/>
  <c r="C163"/>
  <c r="C162"/>
  <c r="C161"/>
  <c r="C160"/>
  <c r="C158"/>
  <c r="C156"/>
  <c r="C154"/>
  <c r="C152"/>
  <c r="C149"/>
  <c r="C147"/>
  <c r="C145"/>
  <c r="C141"/>
  <c r="C139"/>
  <c r="C135"/>
  <c r="C121"/>
  <c r="C119"/>
  <c r="C117"/>
  <c r="C113"/>
  <c r="C111"/>
  <c r="C109"/>
  <c r="C106"/>
  <c r="C95"/>
  <c r="C93"/>
  <c r="C91"/>
  <c r="C88"/>
  <c r="C86"/>
  <c r="C84"/>
  <c r="C82"/>
  <c r="C80"/>
  <c r="C78"/>
  <c r="C77"/>
  <c r="C75"/>
  <c r="C73"/>
  <c r="C68"/>
  <c r="C67"/>
  <c r="C65"/>
  <c r="C63"/>
  <c r="C61"/>
  <c r="C58"/>
  <c r="C56"/>
  <c r="C54"/>
  <c r="C44"/>
  <c r="C36"/>
  <c r="C35"/>
  <c r="C34"/>
  <c r="C33"/>
  <c r="C32"/>
  <c r="C29"/>
  <c r="C27"/>
  <c r="C25"/>
  <c r="C24"/>
  <c r="C22"/>
  <c r="C19"/>
  <c r="C17"/>
  <c r="C14"/>
  <c r="C12"/>
  <c r="C10"/>
  <c r="C226" i="1"/>
  <c r="C224"/>
  <c r="C217"/>
  <c r="C214"/>
  <c r="C211"/>
  <c r="C206" l="1"/>
  <c r="C205"/>
  <c r="C201"/>
  <c r="C203"/>
  <c r="C200"/>
  <c r="C197"/>
  <c r="C196"/>
  <c r="C195"/>
  <c r="C194"/>
  <c r="C193"/>
  <c r="C191"/>
  <c r="C189"/>
  <c r="C186"/>
  <c r="C184"/>
  <c r="C182"/>
  <c r="C179" l="1"/>
  <c r="C177"/>
  <c r="C175"/>
  <c r="C173" l="1"/>
  <c r="C171"/>
  <c r="C167"/>
  <c r="C165"/>
  <c r="C161"/>
  <c r="C144"/>
  <c r="C142"/>
  <c r="C140" l="1"/>
  <c r="C138"/>
  <c r="C132" l="1"/>
  <c r="C130"/>
  <c r="C127"/>
  <c r="C116"/>
  <c r="C114"/>
  <c r="C112"/>
  <c r="C109"/>
  <c r="C107"/>
  <c r="C105"/>
  <c r="C103"/>
  <c r="C101"/>
  <c r="C99"/>
  <c r="C98"/>
  <c r="C96" l="1"/>
  <c r="C94"/>
  <c r="C92"/>
  <c r="C90"/>
  <c r="C86"/>
  <c r="C85"/>
  <c r="C84"/>
  <c r="C82"/>
  <c r="C80"/>
  <c r="C78"/>
  <c r="C75"/>
  <c r="C73"/>
  <c r="C71"/>
  <c r="C69"/>
  <c r="C67"/>
  <c r="C65"/>
  <c r="C63"/>
  <c r="C50"/>
  <c r="C52" l="1"/>
  <c r="C40" l="1"/>
  <c r="C38"/>
  <c r="C37"/>
  <c r="C36"/>
  <c r="C35"/>
  <c r="C34"/>
  <c r="C33"/>
  <c r="C29"/>
  <c r="C32"/>
  <c r="C27" l="1"/>
  <c r="C24"/>
  <c r="C22"/>
  <c r="C19"/>
  <c r="C17"/>
  <c r="C14"/>
  <c r="C12"/>
  <c r="C10"/>
</calcChain>
</file>

<file path=xl/comments1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Введите дату в формате ДД.ММ.ГГГ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дату в формате ДД.ММ.ГГГ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наименование избирательной кампании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дату в формате ДД.ММ.ГГГ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Введите дату в формате ДД.ММ.ГГГ</t>
        </r>
      </text>
    </comment>
  </commentList>
</comments>
</file>

<file path=xl/comments3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</commentList>
</comments>
</file>

<file path=xl/comments4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>Введите дату в формате ДД.ММ.ГГ</t>
        </r>
        <r>
          <rPr>
            <b/>
            <sz val="9"/>
            <color indexed="81"/>
            <rFont val="Tahoma"/>
            <family val="2"/>
            <charset val="204"/>
          </rPr>
          <t>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Urist</author>
  </authors>
  <commentLis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Введите дату в формате ДД.ММ.ГГГ
здесь и далее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Эта и последующие строки в столбце не редактируются</t>
        </r>
      </text>
    </comment>
  </commentList>
</comments>
</file>

<file path=xl/comments6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</commentList>
</comments>
</file>

<file path=xl/comments7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</commentList>
</comments>
</file>

<file path=xl/comments8.xml><?xml version="1.0" encoding="utf-8"?>
<comments xmlns="http://schemas.openxmlformats.org/spreadsheetml/2006/main">
  <authors>
    <author>Urist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наименование избирательной кампании
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Примечание:
</t>
        </r>
        <r>
          <rPr>
            <sz val="9"/>
            <color indexed="81"/>
            <rFont val="Tahoma"/>
            <family val="2"/>
            <charset val="204"/>
          </rPr>
          <t xml:space="preserve">Введите дату в формате ДД.ММ.ГГГ
</t>
        </r>
      </text>
    </comment>
  </commentList>
</comments>
</file>

<file path=xl/sharedStrings.xml><?xml version="1.0" encoding="utf-8"?>
<sst xmlns="http://schemas.openxmlformats.org/spreadsheetml/2006/main" count="3176" uniqueCount="622">
  <si>
    <t xml:space="preserve">Дата принятия решения о назначении выборов </t>
  </si>
  <si>
    <t>Дата официального опубликования решения о назначении выборов</t>
  </si>
  <si>
    <t>День голосования</t>
  </si>
  <si>
    <t>Содержание мероприятия</t>
  </si>
  <si>
    <t xml:space="preserve">№ </t>
  </si>
  <si>
    <t>Срок исполнения</t>
  </si>
  <si>
    <t>Исполнители</t>
  </si>
  <si>
    <t>Образование избирательных участков в местах временного пребывания избирателей</t>
  </si>
  <si>
    <t>Окружные избирательные комиссии</t>
  </si>
  <si>
    <t>Не позднее</t>
  </si>
  <si>
    <t>в исключительных случаях по согласованию с ИКМО, не позднее</t>
  </si>
  <si>
    <t>Опубликование списка избирательных участков с указанием их границ и номеров, мест нахождения участковых избирательных комиссий и помещений для голосования</t>
  </si>
  <si>
    <t xml:space="preserve">Глава местной администрации муниципального района, городского округа, городского или сельского поселения
</t>
  </si>
  <si>
    <t>Опубликование (обнародование) информации об избирательных участках, образованных в местах временного пребывания избирателей с указанием их границ и номеров, мест нахождения участковых избирательных комиссий и помещений для голосования</t>
  </si>
  <si>
    <t>Не позднее чем через два дня после образования избирательного участка</t>
  </si>
  <si>
    <t>в исключительных случаях, не позднее</t>
  </si>
  <si>
    <t>Территориальная избирательная комиссия</t>
  </si>
  <si>
    <t>Передача первого экземпляра списка избирателей соответствующим участковым избирательным комиссиям</t>
  </si>
  <si>
    <t>Избирательная комиссия, составившая список</t>
  </si>
  <si>
    <t>2. Списки избирателей</t>
  </si>
  <si>
    <t xml:space="preserve">Составление списков избирателей по избирательным участкам, образованным в местах временного пребывания избирателей </t>
  </si>
  <si>
    <t xml:space="preserve">Участковая избирательая комиссия </t>
  </si>
  <si>
    <t xml:space="preserve">Представление списка избирателей для ознакомления и дополнительного уточнения </t>
  </si>
  <si>
    <t xml:space="preserve">Подписание выверенного и уточненного списка избирателей и заверение списка </t>
  </si>
  <si>
    <t>печатью участковой избирательной комиссии</t>
  </si>
  <si>
    <t xml:space="preserve">Председатель, секретарь участковой </t>
  </si>
  <si>
    <t>избирательной комиссии</t>
  </si>
  <si>
    <t xml:space="preserve">Оформление отдельных книг списка </t>
  </si>
  <si>
    <t>избирателей (в случае разделения списка на отдельные книги)</t>
  </si>
  <si>
    <t xml:space="preserve">Участковая   </t>
  </si>
  <si>
    <t>избирательная комиссия</t>
  </si>
  <si>
    <t>3. Выдвижение и регистрация кандидатов</t>
  </si>
  <si>
    <t xml:space="preserve">Выдвижение избирательным </t>
  </si>
  <si>
    <t>объединением списка канидатов</t>
  </si>
  <si>
    <t>Избирательные объединения</t>
  </si>
  <si>
    <t xml:space="preserve">Избирательные </t>
  </si>
  <si>
    <t>объединения</t>
  </si>
  <si>
    <t>Участковая избирательная комиссия</t>
  </si>
  <si>
    <t>Граждане Российской Федерации, обладающие пассивным избирательным правом</t>
  </si>
  <si>
    <t xml:space="preserve">Не позднее </t>
  </si>
  <si>
    <t>Избирательная комиссия муниципального образования</t>
  </si>
  <si>
    <t>Принятие решения о заверении списка кандидатов, списка кандадатов по одномандатным избирательным округам либо мотивированного решения об отказе в его заверении</t>
  </si>
  <si>
    <t>В течение 3 дней со дня приема документов</t>
  </si>
  <si>
    <t>В течение одних суток с момента принятия соответствующего решения</t>
  </si>
  <si>
    <t>После заверения списка кандидатов по одномандатным избирательным округам</t>
  </si>
  <si>
    <t xml:space="preserve">Сбор подписей избирателей в поддержку выдвижения (самовыдвижения) кандидата </t>
  </si>
  <si>
    <t>Со дня, следующего за днем уведомления соответствующей избирательной комиссии о выдвижении кандидата и представления документов</t>
  </si>
  <si>
    <t>Кандидат</t>
  </si>
  <si>
    <t>Направление представлений в соответствующие органы о проверке достоверности  сведений о кандидатах биографического и имущественного характера</t>
  </si>
  <si>
    <t xml:space="preserve">После приема документов о выдвижении кандидата </t>
  </si>
  <si>
    <t>Представление в окружные избирательные комиссии  результатов проверки достоверности данных и сведений, предоставленных кандидатами</t>
  </si>
  <si>
    <t xml:space="preserve">Биографических данных - в течение 10 дней, сведений имущественного характера - в течение 20 дней, а за 10 и менее дней до дня голосования - в срок, установленный избирательной комиссией </t>
  </si>
  <si>
    <t>Соответствующие органы</t>
  </si>
  <si>
    <t xml:space="preserve">До 18.00 часов по местному времени </t>
  </si>
  <si>
    <t xml:space="preserve">Представление  в окружную избирательную комиссию документов для </t>
  </si>
  <si>
    <t>Не позднее чем за один день до дня заседания, на котором должен рассматриваться вопрос о регистрации кандидата, списка кандидатов</t>
  </si>
  <si>
    <t xml:space="preserve">В десятидневный срок со дня приема документов, необходимых для регистрации кандидата </t>
  </si>
  <si>
    <t xml:space="preserve">Окружная избирательная комиссия </t>
  </si>
  <si>
    <t>В течение 48 часов с момента их регистрации</t>
  </si>
  <si>
    <t>Представление в  зарегистрировавшую кандидата избирательную комиссию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</si>
  <si>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 xml:space="preserve">Зарегистрированные кандидаты, находящиеся на государственной или муниципальной службе либо работающие в организациях, осуществляющих выпуск средств массовой информации </t>
  </si>
  <si>
    <t>Не позднее чем через 5 дней со дня регистрации</t>
  </si>
  <si>
    <t>Незамедлительно после вывления и не позднее чем за три дня до дня заседания избирательной комиссии, на котором должен рассматриваться вопрос о регистрации кандидата</t>
  </si>
  <si>
    <t>Сбор подписей избирателей в поддержку выдвижения списка кандидатов</t>
  </si>
  <si>
    <t xml:space="preserve">Со дня, следующего за днем заверения списка кандидатов.
</t>
  </si>
  <si>
    <t>Избирательное объединение</t>
  </si>
  <si>
    <t xml:space="preserve">Избирательная комиссия муниципального образования, окружные избирательные комиссии </t>
  </si>
  <si>
    <t>Представление  в избирательную комиссию муниципального образования</t>
  </si>
  <si>
    <t>документов для регистрации списка кандидатов</t>
  </si>
  <si>
    <t xml:space="preserve">Извещение  кандидата, избирательного объединения о выявившейся неполноте сведений о кандидате или несоблюдении требований закона к оформлению представленных документов </t>
  </si>
  <si>
    <t>Избирательная комиссия муниципального образования, окружные избирательные комиссии</t>
  </si>
  <si>
    <t xml:space="preserve">Реализация права на внесение уточнений и дополнений в представленные в избирательные комиссии документы для выдвижения и регистрации </t>
  </si>
  <si>
    <t xml:space="preserve">Избирательное объединение, кандидат </t>
  </si>
  <si>
    <t>в десятидневный срок со дня  приема необходимых для регистрации списка кандидатов документов</t>
  </si>
  <si>
    <t>Принятие решения о регистрации списка кандидатов</t>
  </si>
  <si>
    <t>Избирательная комиссия муниципального образования, окружные  избирательные комиссии</t>
  </si>
  <si>
    <t>4. Статус кандидатов</t>
  </si>
  <si>
    <t>после выдвижения кандидатов, списка кандидатов</t>
  </si>
  <si>
    <t>Кандидаты, избирательные объединения</t>
  </si>
  <si>
    <t>Регистрация доверенных лиц</t>
  </si>
  <si>
    <t>В течение 5 дней со дня поступления письменного заявления кандидата либо представления избирательного объединения о назначении доверенных лиц вместе с заявлениями самих граждан о согласии быть доверенным лицом</t>
  </si>
  <si>
    <t xml:space="preserve">Реализация права кандидата, выдвинутого </t>
  </si>
  <si>
    <t>Реализация права кандидата, выдвинутого</t>
  </si>
  <si>
    <t>при наличии вынуждающих обстоятельств, не позднее</t>
  </si>
  <si>
    <t>Кандадат, выдвинутый</t>
  </si>
  <si>
    <t xml:space="preserve">по одномандатному </t>
  </si>
  <si>
    <t>кандидатов, снять свою кандидатуру</t>
  </si>
  <si>
    <t>в составе списка</t>
  </si>
  <si>
    <t>кандидатов</t>
  </si>
  <si>
    <t xml:space="preserve">Реализация права избирательного </t>
  </si>
  <si>
    <t xml:space="preserve">объединения отозвать список кандидатов </t>
  </si>
  <si>
    <t>Избирательные</t>
  </si>
  <si>
    <t>5. Информирование избирателей и предвыборная агитация</t>
  </si>
  <si>
    <t xml:space="preserve">Представление в территориальный орган </t>
  </si>
  <si>
    <t>федерального органа исполнительной власти, уполномоченного на осуществление функций по регистрации средств массовой информации, списка организаций телерадиовещания и периодических печатных изданий, учредителями (соучредителями) которых или учредителями (соучредителями) редакций которых на день официального опубликования (публикации) решения о назначении выборов являются органы местного самоуправления и муниципальные организации, и (или) которым за год, предшествующий дню официального опубликования (публикации) решения о назначении выборов, выделялись бюджетные ассигнования из местного бюджета на их функционирование (в том числе в форме субсидий) с указанием сведений о виде и об объеме таких ассигнований, и (или) в уставном (складочном) капитале которых на день официального опубликования (публикации) решения о назначении выборов имеется доля (вклад) муниципального образования</t>
  </si>
  <si>
    <t xml:space="preserve">Органы местного </t>
  </si>
  <si>
    <t>самоуправления</t>
  </si>
  <si>
    <t xml:space="preserve">Представление в избирательную </t>
  </si>
  <si>
    <t xml:space="preserve">Орган исполнительной </t>
  </si>
  <si>
    <t>власти, уполномоченный на осуществление функций по регистрации средств массовой информации</t>
  </si>
  <si>
    <t xml:space="preserve">Опубликование  перечня муниципальных </t>
  </si>
  <si>
    <t>организаций телерадиовещания и муниципальных периодических печатных изданий</t>
  </si>
  <si>
    <t xml:space="preserve">Избирательная </t>
  </si>
  <si>
    <t>комиссия муниципального образования</t>
  </si>
  <si>
    <t>Еженедельно</t>
  </si>
  <si>
    <t>Предоставление избирательной комиссии муниципального образования пяти минут эфирного времени, не менее 10 процентов от еженедельного объема печатной площади для разъяснения законодательства о выборах, информирования избирателей о сроках и порядке осуществления избирательных действий, о кандидатах, об избирательных объединениях, о ходе избирательной кампании, для ответов на вопросы</t>
  </si>
  <si>
    <t>Муниципальные организации телерадиовещания,
редакции муниципальных периодических печатных изданий, выходящих не реже одного раза в неделю</t>
  </si>
  <si>
    <t xml:space="preserve">Запрет на опубликование (обнародование) </t>
  </si>
  <si>
    <t>результатов опросов общественного мнения, прогнозов результатов выборов, иных исследований, связанных с проводимыми выборами, в том числе их размещение в информационно-телекоммуникационных сетях доступ к которым не ограничен определенным кругом лиц (включая сеть «Интернет»)</t>
  </si>
  <si>
    <t>Запрет на опубликование (обнародование)</t>
  </si>
  <si>
    <t>данных об итогах голосования, о результатах выборов, в том числе размещение таких данных в информационно-телекоммуникационных сетях доступ к которым не ограничен определенным кругом лиц (включая сеть «Интернет»)</t>
  </si>
  <si>
    <t>до момента окончания голосования</t>
  </si>
  <si>
    <t>Агитационный период:</t>
  </si>
  <si>
    <t>для избирательного объединения</t>
  </si>
  <si>
    <t>начинается со дня представления в избирательную комиссию муниципального образования списка кандидатов и заканчивается в ноль часов</t>
  </si>
  <si>
    <t>начинается со дня принятия им решения о выдвижении кандидата, кандидатов, списка кандидатов и заканчивается в ноль часов</t>
  </si>
  <si>
    <t>начинается со дня представления в окружную избирательную комиссию документов, предусмотренных в части 14 статьи 41 Закона Астраханской области «О выборах в органы местного самоуправления» и заканчивается в ноль часов</t>
  </si>
  <si>
    <t>для кандидата, выдвинутого в порядке самовыдвижения</t>
  </si>
  <si>
    <t>начинается со дня представления кандидатом в соответствующую избирательную комиссию заявления о согласии баллотироваться и заканчивается в ноль часов</t>
  </si>
  <si>
    <t xml:space="preserve">Граждане Российской </t>
  </si>
  <si>
    <t>Федерации, общественные объединения, кандидаты, избирательные объединения</t>
  </si>
  <si>
    <t xml:space="preserve">Проведение предвыборной агитации на </t>
  </si>
  <si>
    <t xml:space="preserve">Зарегистрированные </t>
  </si>
  <si>
    <t>и до ноля часов</t>
  </si>
  <si>
    <t xml:space="preserve">кандидаты, </t>
  </si>
  <si>
    <t>избирательные объединения, выдвинувшие зарегистрированные списки кандидатов</t>
  </si>
  <si>
    <t xml:space="preserve">каналах организаций телерадиовещания и </t>
  </si>
  <si>
    <t>в периодических печатных изданиях</t>
  </si>
  <si>
    <t xml:space="preserve">Опубликование сведений о размере и </t>
  </si>
  <si>
    <t>других условиях оплаты эфирного времени, печатной площади, услуг по размещению агитационных материалов, представление указанных сведений с уведомлением о готовности предоставить эфирное время, печатную площадь, услуг по размещению агитационных материалов в сетевом издании в избирательную муниципального образования</t>
  </si>
  <si>
    <t xml:space="preserve">Организации </t>
  </si>
  <si>
    <t>телерадиовещания,  редакции периодических печатных изданий, редакции сетевых изданий</t>
  </si>
  <si>
    <t xml:space="preserve">Публикация информации об общем           </t>
  </si>
  <si>
    <t xml:space="preserve">объеме печатной площади, бесплатно представляемой для целей предвыборной агитации, и ее направление в избирательную комиссию муниципального образования </t>
  </si>
  <si>
    <t xml:space="preserve">Редакции </t>
  </si>
  <si>
    <t>муниципальных периодических печатных изданий</t>
  </si>
  <si>
    <t xml:space="preserve">после завершения регистрации кандидатов, списков кандидатов,  но не позднее </t>
  </si>
  <si>
    <t>Проведение жеребьевки в целях определения дат и времени выхода в эфир  на безвозмездной основе совместных агитационных мероприятий и предвыборных агитационных материалов</t>
  </si>
  <si>
    <t>Избирательная  комиссия муниципального образования с участием</t>
  </si>
  <si>
    <t>зарегистрированных кандидатов, избирательных объединений, зарегистрировавших списки кандидатов</t>
  </si>
  <si>
    <t>представителей соответствующих муниципальных организаций телерадиовещания</t>
  </si>
  <si>
    <t>Закона Астраханской области «О выборах в органы местного самоуправления в Астраханской области»</t>
  </si>
  <si>
    <t xml:space="preserve">Государственные организации телерадиовещания, выполнившие условия части 6 статьи 59 </t>
  </si>
  <si>
    <t>государственных организаций телерадиовещаний</t>
  </si>
  <si>
    <t>Реализация права зарегистрированных кандидатов, избирательных объединений отказаться от  использования эфирного времени после проведения жеребьевки  с сообщением  об этом в письменной форме соответствующей организации телерадиовещания</t>
  </si>
  <si>
    <t xml:space="preserve">не позднее чем за пять дней до выхода в эфир, а если выход в эфир должен состояться менее чем через пять дней со дня проведения жеребьевки, - в день жеребьевки </t>
  </si>
  <si>
    <t>Зарегистрированные кандидаты, избирательные объединения, зарегистрировавшие списки кандидатов</t>
  </si>
  <si>
    <t xml:space="preserve">Проведение жеребьевки в целях распределения между зарегистрированными кандидатами, избирательными объединениями  бесплатной печатной площади и </t>
  </si>
  <si>
    <t>определения дат публикации предвыборных агитационных материалов</t>
  </si>
  <si>
    <t xml:space="preserve">Редакции муниципальных периодических печатных изданий с участием   </t>
  </si>
  <si>
    <t xml:space="preserve">зарегистрированных кандидатов, избирательных объединений  </t>
  </si>
  <si>
    <t xml:space="preserve">Проведение жеребьевки в целях определения дат публикаций предвыборных агитационных материалов в рамках предоставляемой зарегистрированным  кандидатам, </t>
  </si>
  <si>
    <t>избирательным объединениям, зарегистрировавшим списки кандидатов, платной печатной площади</t>
  </si>
  <si>
    <t xml:space="preserve">Редакции муниципальных периодических печатных изданий, выходящих не реже </t>
  </si>
  <si>
    <t xml:space="preserve">одного раза в неделю с участием зарегистрированных кандидатов, уполномоченных представителей избирательных объединений, подавшие заявку на участие в жеребьевке </t>
  </si>
  <si>
    <t xml:space="preserve">Проведение жеребьевки в целях определения даты и времени выхода в эфир платных предвыборных агитационных материалов кандидатов, избирательных объединений на каналах </t>
  </si>
  <si>
    <t>Реализация права зарегистрированных кандидатов, избирательных объединений  отказаться после проведения жеребьевки от использования предоставленной им для проведения предвыборной агитации  печатной площади, сообщив об этом  редакции соответствующего периодического печатного издания</t>
  </si>
  <si>
    <t>не позднее чем за пять дней до дня опубликования</t>
  </si>
  <si>
    <t>Представление платежного документа филиалу  ПАО « Сбербанк России» о перечислении в полном объеме средств в оплату стоимости эфирного времени, печатной площади</t>
  </si>
  <si>
    <t>не позднее чем за два дня до дня предоставления эфирного времени, опубликования предвыборного агитационного материала</t>
  </si>
  <si>
    <t>Представление копии платежного документа с отметкой филиала  ПАО « Сбербанк России» в организацию телерадиовещания, редакцию периодического печатного издания</t>
  </si>
  <si>
    <t>до предоставления эфирного времени, печатной площади</t>
  </si>
  <si>
    <t>Зарегистрированные кандидаты, избирательные объединения, зарегистрировавшие  списки кандидатов</t>
  </si>
  <si>
    <t>Рассмотрение уведомлений организаторов митингов, демонстраций, шествий и пикетирований</t>
  </si>
  <si>
    <t>в порядке, установленном законодательством Российской Федерации</t>
  </si>
  <si>
    <t xml:space="preserve">Органы исполнительной власти или органы местного самоуправления Астраханской области </t>
  </si>
  <si>
    <t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лиц, представителей избирательных объединений, зарегистрировавших списки кандидатов, с избирателями</t>
  </si>
  <si>
    <t>в течение трех дней со дня подачи указанных заявок</t>
  </si>
  <si>
    <t>Собственники, владельцы помещений</t>
  </si>
  <si>
    <t>Уведомление в письменной форме избирательной комиссии, зарегистрировавшей  кандидата, список кандидатов,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кандидатам, избирательным объединениям</t>
  </si>
  <si>
    <t>не позднее дня, следующего за днем предоставления помещения</t>
  </si>
  <si>
    <t xml:space="preserve">Собственники, владельцы помещений </t>
  </si>
  <si>
    <t>Размещение в сети Интернет информации, содержащейся в уведомлении о факте предоставления избирательному объединению, зарегистрированному кандидату помещения  или информирование об этом других зарегистрированных кандидатов, избирательных объединений  иным способом</t>
  </si>
  <si>
    <t>в течение двух суток с момента получения уведомления</t>
  </si>
  <si>
    <t>Избирательная комиссия, получившая уведомление о факте предоставления помещения зарегистрированному кандидату, избирательному объединению</t>
  </si>
  <si>
    <t>Оповещение о месте и времени встречи зарегистрированных кандидатов, их доверенных лиц, представителей избирательных объединений, зарегистрировавших списки кандидатов, с избирателями из числа военнослужащих</t>
  </si>
  <si>
    <t>не позднее чем за три дня до проведения встречи</t>
  </si>
  <si>
    <t>Определение времени для проведения агитационных публичных мероприятий в форме собраний  в помещениях, находящихся в государственной или муниципальной собственности</t>
  </si>
  <si>
    <t>По завершении регистрации кандидатов</t>
  </si>
  <si>
    <t xml:space="preserve">Избирательная комиссия муниципального образования </t>
  </si>
  <si>
    <t>не позднее</t>
  </si>
  <si>
    <t xml:space="preserve">Организации, </t>
  </si>
  <si>
    <t>индивидуальные предприниматели, выполняющие работы или оказывающие услуги по изготовлению печатных агитационных материалов</t>
  </si>
  <si>
    <t>до начала распространения соответствующих материалов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</si>
  <si>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 иных предвыборных агитационных материалов кандидатом в соответствующую окружную избирательную комиссию, избирательным объединением - в избирательную комиссию муниципального образования</t>
  </si>
  <si>
    <t xml:space="preserve">Выделение специальных мест для </t>
  </si>
  <si>
    <t>размещения печатных агитационных материалов на территории каждого избирательного участка</t>
  </si>
  <si>
    <t>самоуправления по предложению  избирательной комиссии муниципального образования</t>
  </si>
  <si>
    <t xml:space="preserve">не позднее </t>
  </si>
  <si>
    <t xml:space="preserve">Представление в избирательную  </t>
  </si>
  <si>
    <t>До</t>
  </si>
  <si>
    <t xml:space="preserve">Хранение учетных документов   о </t>
  </si>
  <si>
    <t>Хранение видео- и аудиозаписей, выпущенных в эфир теле- и радиопрограмм, содержащих предвыборную агитацию</t>
  </si>
  <si>
    <t>Не менее 12 месяцев со дня официального опубликования результатов выборов</t>
  </si>
  <si>
    <t xml:space="preserve">Организации телерадиовещания </t>
  </si>
  <si>
    <t>6. Финансирование выборов</t>
  </si>
  <si>
    <t xml:space="preserve">Финансирование расходов, связанных с </t>
  </si>
  <si>
    <t>подготовкой и проведением выборов в соответствии с утвержденной бюджетной росписью о распределении расходов  местного бюджета</t>
  </si>
  <si>
    <t xml:space="preserve">Администрация </t>
  </si>
  <si>
    <t>муниципального образования</t>
  </si>
  <si>
    <t xml:space="preserve">Распределение средств на проведение </t>
  </si>
  <si>
    <t>выборов окружным избирательным комиссиям</t>
  </si>
  <si>
    <t>Избирательная</t>
  </si>
  <si>
    <t>выборов участковым избирательным комиссиям</t>
  </si>
  <si>
    <t xml:space="preserve">Окружная </t>
  </si>
  <si>
    <t xml:space="preserve">избирательная комиссия </t>
  </si>
  <si>
    <t>Участковые избирательные комиссии</t>
  </si>
  <si>
    <t xml:space="preserve">Представление в окружную </t>
  </si>
  <si>
    <t>избирательную комиссию финансовых отчетов о поступлении и расходовании средств местного бюджета, выделенных на подготовку и проведение выборов</t>
  </si>
  <si>
    <t xml:space="preserve">Участковые </t>
  </si>
  <si>
    <t>избирательные комиссии</t>
  </si>
  <si>
    <t>Не позднее чем через 30 дней со дня официального опубликования результатов выборов</t>
  </si>
  <si>
    <t>Представление в избирательную комиссию муниципального образования  финансовых отчетов о поступлении и расходовании средств местного бюджета, выделенных на подготовку и проведение выборов</t>
  </si>
  <si>
    <t>Не позднее чем через 60 дней со дня официального опубликования общих результатов выборов</t>
  </si>
  <si>
    <t>Представление в представительный орган муниципального образования финансового отчета о расходовании средств местного бюджета, выделенных на подготовку и проведение выборов, эксплуатацию средств автоматизации, правовое просвещение избирателей, обучение организаторов выборов</t>
  </si>
  <si>
    <t>В течение трех дней после получения окружной избирательной комиссией уведомления о выдвижении кандидата</t>
  </si>
  <si>
    <t xml:space="preserve">В период после уведомления соответствующей окружной избирательной комиссии о своем выдвижении (самовыдвижении) и до представления документов для регистрации </t>
  </si>
  <si>
    <t>Выдача избирательному объединению  документа для открытия специального избирательного счета</t>
  </si>
  <si>
    <t>в течение трех дней после заверения списка кандидатов и регистрации уполномоченного представителя избирательного объединения по финансовым вопросам</t>
  </si>
  <si>
    <t>Открытие избирательным объединением специального избирательного счета для формирования своего избирательного фонда</t>
  </si>
  <si>
    <t>после регистрации  уполномоченного представителя по финансовым вопросам до представления документов для регистрации</t>
  </si>
  <si>
    <t>Представление в соответствующую избирательную комиссию финансовых отчетов:</t>
  </si>
  <si>
    <t xml:space="preserve">1) первый финансовый отчет  </t>
  </si>
  <si>
    <t>2) итоговый финансовый отчет</t>
  </si>
  <si>
    <t>не позднее чем через 30 дней со дня официального опубликования результатов выборов</t>
  </si>
  <si>
    <t xml:space="preserve">Кандидаты,  избирательные объединения </t>
  </si>
  <si>
    <t>Зарегистрированные кандидаты, избирательные объединения, граждане, являвшиеся кандидатами, утратившие статус кандидата</t>
  </si>
  <si>
    <t>одновременно с представлением документов, необходимых для регистрации</t>
  </si>
  <si>
    <t>Направление в средства массовой информации копий  финансовых отчетов для опубликования</t>
  </si>
  <si>
    <t xml:space="preserve">Не позднее чем через 5 дней со дня получения финансовых отчетов </t>
  </si>
  <si>
    <t xml:space="preserve">Опубликование копий  финансовых отчетов </t>
  </si>
  <si>
    <t>В течение 10 дней со дня их получения</t>
  </si>
  <si>
    <t>Редакции муниципальных периодических печатных изданий</t>
  </si>
  <si>
    <t>Перечисление (зачисление) добровольных пожертвований граждан и юридических лиц на специальный избирательный счет</t>
  </si>
  <si>
    <t xml:space="preserve">Не позднее операционного дня, следующего за днем получения платежного документа </t>
  </si>
  <si>
    <t>Возврат жертвователям добровольных пожертвований, поступивших в избирательные фонды от граждан или юридических лиц, не имеющих права осуществлять такие пожертвования; или пожертвований, внесенных с нарушением требований частей 1, 2 статьи 69 Закона Астраханской области «О выборах в органы местного самоуправления в Астраханской области», либо в размерах превышающих установленный законом  максимальный размер пожертвования</t>
  </si>
  <si>
    <t>Не позднее чем через 10 дней со дня поступления пожертвования на специальный избирательный счет</t>
  </si>
  <si>
    <t>Перечисление пожертвований, внесенных анонимными жертвователями, в доход местного бюджета</t>
  </si>
  <si>
    <t>Периодически, по требованию избирательной комиссии муниципального образования, окружной избирательной комиссии</t>
  </si>
  <si>
    <t>Филиалы ПАО «Сбербанк России», иные кредитные организации</t>
  </si>
  <si>
    <t xml:space="preserve">В трехдневный срок, </t>
  </si>
  <si>
    <t xml:space="preserve">немедленно </t>
  </si>
  <si>
    <t xml:space="preserve">«Сбербанк России», </t>
  </si>
  <si>
    <t xml:space="preserve">Представление заверенных копий </t>
  </si>
  <si>
    <t>первичных финансовых документов,</t>
  </si>
  <si>
    <t xml:space="preserve">Периодически, но не реже одного раза в две недели </t>
  </si>
  <si>
    <t xml:space="preserve">Опубликование сведений о поступлении и расходовании средств  избирательных фондов кандидатов </t>
  </si>
  <si>
    <t>В течение трех дней со дня их получения</t>
  </si>
  <si>
    <t>Перечисление в доход местного бюджета оставшихся на специальном избирательном счете неизрасходованных денежных средств</t>
  </si>
  <si>
    <t>до представления итогового финансового отчета</t>
  </si>
  <si>
    <t xml:space="preserve">Кандидаты, избирательные </t>
  </si>
  <si>
    <t xml:space="preserve">специальном избирательном счете, гражданам и юридическим лицам, осуществившим добровольные пожертвования либо перечисление в избирательные фонды, пропорционально вложенным ими средствам за вычетом расходов на пересылку </t>
  </si>
  <si>
    <t xml:space="preserve">Перечисление неизрасходованных денежных средств, находящихся на </t>
  </si>
  <si>
    <t>Филиалы ПАО «Сбербанк России», иные кредитные организации по письменному указанию избирательной комиссии муниципального образования</t>
  </si>
  <si>
    <t xml:space="preserve">Направление в средства массовой информации для опубликования сведений о поступлении и расходовании средств  избирательных фондов   </t>
  </si>
  <si>
    <t>Закрытие специального избирательного счета</t>
  </si>
  <si>
    <t>До дня представления  итогового финансового отчета</t>
  </si>
  <si>
    <t>Кандидаты,   избирательные объединения</t>
  </si>
  <si>
    <t>7. Голосование и определение результатов выборов</t>
  </si>
  <si>
    <t xml:space="preserve">Утверждение формы  избирательного </t>
  </si>
  <si>
    <t xml:space="preserve">Избирательная  </t>
  </si>
  <si>
    <t>бюллетеня,   порядка осуществления контроля за изготовлением избирательных бюллетеней</t>
  </si>
  <si>
    <t xml:space="preserve">Проведение жеребьевки по порядку </t>
  </si>
  <si>
    <t>размещения кратких наименований и эмблем избирательных объединений, зарегистрировавших списки кандидатов, в избирательном бюллетене по единому избирательному округу</t>
  </si>
  <si>
    <t xml:space="preserve">Утверждение текста избирательного </t>
  </si>
  <si>
    <t>бюллетеня и числа изготавливаемых избирательных бюллетеней для голосования по единому избирательному округу</t>
  </si>
  <si>
    <t xml:space="preserve">Окружные </t>
  </si>
  <si>
    <t xml:space="preserve">Изготовление избирательных бюллетеней </t>
  </si>
  <si>
    <t xml:space="preserve">Полиграфическая </t>
  </si>
  <si>
    <t>Не позднее чем за 2 дня до получения  избирательных бюллетеней от полиграфической организации</t>
  </si>
  <si>
    <t>Принятие решения о времени и месте передачи избирательных бюллетеней для голосования от полиграфической организации избирательной муниципального образования</t>
  </si>
  <si>
    <t xml:space="preserve">Передача избирательных бюллетеней </t>
  </si>
  <si>
    <t>участковым избирательным комиссиям</t>
  </si>
  <si>
    <t xml:space="preserve">избирательные комиссии </t>
  </si>
  <si>
    <t xml:space="preserve">Оповещение избирателей о проведении </t>
  </si>
  <si>
    <t>досрочного голосования</t>
  </si>
  <si>
    <t xml:space="preserve">Утверждение и обнародование графика </t>
  </si>
  <si>
    <t>работы окружных и участковых избирательных комиссий, организующих досрочное голосование</t>
  </si>
  <si>
    <t>Принятие решений о графике дежурств членов  избирательных комиссий, организующих досрочное голосование:</t>
  </si>
  <si>
    <t xml:space="preserve">В окружных  избирательных комиссиях </t>
  </si>
  <si>
    <t>В участковых избирательных комиссиях</t>
  </si>
  <si>
    <t>Проведение досрочного голосования</t>
  </si>
  <si>
    <t xml:space="preserve">В помещении окружных избирательных </t>
  </si>
  <si>
    <t xml:space="preserve">комиссий </t>
  </si>
  <si>
    <t xml:space="preserve">В помещении участковых избирательных  </t>
  </si>
  <si>
    <t>комиссий</t>
  </si>
  <si>
    <t xml:space="preserve">Сортировка и передача по избирательным </t>
  </si>
  <si>
    <t xml:space="preserve">участкам всех документов о проведенном досрочном голосовании </t>
  </si>
  <si>
    <t>по завершении досрочного голосования</t>
  </si>
  <si>
    <t xml:space="preserve">Оповещение избирателей о дне, времени и </t>
  </si>
  <si>
    <t>месте голосования</t>
  </si>
  <si>
    <t xml:space="preserve">до 14.00 часов </t>
  </si>
  <si>
    <t xml:space="preserve">Прием заявлений (устных обращений) о </t>
  </si>
  <si>
    <t xml:space="preserve">предоставлении возможности </t>
  </si>
  <si>
    <t xml:space="preserve">проголосовать вне помещения для голосования </t>
  </si>
  <si>
    <t xml:space="preserve">избирательные </t>
  </si>
  <si>
    <t>комиссии</t>
  </si>
  <si>
    <t>Проведение голосования</t>
  </si>
  <si>
    <t xml:space="preserve">С 8.00 до 20.00 часов </t>
  </si>
  <si>
    <t xml:space="preserve">Подсчет голосов на избирательном </t>
  </si>
  <si>
    <t>участке и составление протокола об итогах голосования</t>
  </si>
  <si>
    <t>после 20.00 часов без перерыва до установления итогов голосования</t>
  </si>
  <si>
    <t>Подписание протокола об итогах голосования на избирательном  участке</t>
  </si>
  <si>
    <t>На итоговом заседании</t>
  </si>
  <si>
    <t xml:space="preserve">Выдача заверенных копий протоколов участковых избирательных комиссий об итогах голосования                                                                                                                                          </t>
  </si>
  <si>
    <t>Незамедлительно после подписания протокола об итогах голосования</t>
  </si>
  <si>
    <t xml:space="preserve">Составление списка политических партий, </t>
  </si>
  <si>
    <t xml:space="preserve">Территориальный </t>
  </si>
  <si>
    <t>орган федерального органа исполнительной власти,  уполномоченный на осуществление функций в сфере регистрации общественных объединений и политических партий</t>
  </si>
  <si>
    <t>Окружные</t>
  </si>
  <si>
    <t xml:space="preserve">Определение результатов выборов по </t>
  </si>
  <si>
    <t>бюллетеня и числа изготавливаемых избирательных бюллетеней для голосования по одномандатному (многомандатному) избирательному округу</t>
  </si>
  <si>
    <t>Самовыдвижение кандидатов по одномандатному (многомандатному) избирательному округу</t>
  </si>
  <si>
    <t>Представление в соответствующую окружную избирательную комиссию документов о выдвижении кандидата по одномандатному (многомандатному) избирательному округу</t>
  </si>
  <si>
    <t>регистрации кандидата, выдвинутого по одномандатному (многомандатному) избирательному округу</t>
  </si>
  <si>
    <t>Принятие решения о регистрации кандидата, выдвинутого по одномандатному (многомандатному) избирательному округу</t>
  </si>
  <si>
    <t>(многомандатному) избирательному округу</t>
  </si>
  <si>
    <t xml:space="preserve">по одномандатному (многомандатному)  </t>
  </si>
  <si>
    <t>избирательному округу, снять свою кандадатуру</t>
  </si>
  <si>
    <t>объединения отозвать выдвинутого по одномандатному (многомандатному) избирательному округу кандидата</t>
  </si>
  <si>
    <t>объединения на исключение кандидата из списка кандидатов</t>
  </si>
  <si>
    <t>для кандидата, выдвинутого в составе списка кандидатов по одномандатному (многомандатному) избирательному округу</t>
  </si>
  <si>
    <t>Выдача кандидату, выдвинутому по одномандатному (многомандатному) избирательному округу, документа для открытия специального избирательного счета</t>
  </si>
  <si>
    <t>Открытие  кандидатом, выдвинутым по одномандатному (многомандатному) избирательному округу, специального избирательного счета</t>
  </si>
  <si>
    <t>одномандатному (многомандатному) избирательному округу, а также установление итогов голосования по единому избирательному округу на территории одномандатного (многомандатного) избирательного округа</t>
  </si>
  <si>
    <t>Выдача заверенных копий протоколов окружной избирательной комиссии об итогах голосования, о результатах выборов</t>
  </si>
  <si>
    <t>Незамедлительно после подписания протокола об итогах голосования, о результатах выборов</t>
  </si>
  <si>
    <t>единому избирательному округу</t>
  </si>
  <si>
    <t>Незамедлительно после подписания протокола о результатах выборов</t>
  </si>
  <si>
    <t>Выдача заверенных копий протокола  избирательной комиссии муниципального образования о результатах выборов по единому избирательному округу</t>
  </si>
  <si>
    <t>Определение общих результатов выборов</t>
  </si>
  <si>
    <t>Опубликование решения об определении общих результатов выборов</t>
  </si>
  <si>
    <t>Не позднее чем через пять дней со дня его принятия</t>
  </si>
  <si>
    <t xml:space="preserve">Направление зарегистрированным кандидатам, избранным депутатами, письменного извещения о принятии решения о результатах выборов </t>
  </si>
  <si>
    <t>После принятия решения</t>
  </si>
  <si>
    <t>Зарегистрированные кандидаты, избранные депутатами</t>
  </si>
  <si>
    <t>Регистрация избранных депутатов, выдача удостоверений об избрании</t>
  </si>
  <si>
    <t>После официального опубликования общих результатов выборов и представления зарегистрированным кандидатом копии приказа (иного документа) об освобождении от обязанностей, несовместимых со статусом депутата</t>
  </si>
  <si>
    <t>Представление в соответствующую избирательную комиссию копии приказа (иного документа) об освобождении избранного кандидата от обязанностей, несовместимых со статусом депутата,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</si>
  <si>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соответствующей избирательной комиссией</t>
  </si>
  <si>
    <t xml:space="preserve">Направление общих данных о результатах выборов по соответствующим избирательным округам в средства массовой информации </t>
  </si>
  <si>
    <t>В течение одних суток после определения результатов выборов</t>
  </si>
  <si>
    <t xml:space="preserve">Официальное опубликование результатов </t>
  </si>
  <si>
    <t xml:space="preserve">выборов, а также данных о числе голосов избирателей, полученных каждым из зарегистрированных по одномандатному (многомандатному) избирательному округу кандидатов, списков кандидатов </t>
  </si>
  <si>
    <t xml:space="preserve">Официальное опубликование </t>
  </si>
  <si>
    <t>(обнародование) полных данных о результатах выборов</t>
  </si>
  <si>
    <t xml:space="preserve">Календарный план
мероприятий по подготовке и проведению выборов главы муниципального образования
</t>
  </si>
  <si>
    <t>Формирование УИК избирательных участков, образованных в местах временного пребывания избирателей, из резерва составов УИК</t>
  </si>
  <si>
    <t>1. Избирательные участки, избирательные комиссии</t>
  </si>
  <si>
    <t>иных общественных объединений, имеющих право принимать участие в выборах в качестве избирательных объединений, по состоянию на день официального опубликования (публикации) решения о назначении выборов, его опубликование, размещение в информационно-телекоммуникационной сети «Интернет» и направление в избирательную комиссию муниципального образования</t>
  </si>
  <si>
    <t xml:space="preserve">Выдвижение канидатов избирательными </t>
  </si>
  <si>
    <t xml:space="preserve">объединениями </t>
  </si>
  <si>
    <t xml:space="preserve">Самовыдвижение кандидатов </t>
  </si>
  <si>
    <t>комиссию муниципального образования  документов о выдвижении кандидатов, самовыдвижении кандидатов</t>
  </si>
  <si>
    <t xml:space="preserve">Уполномоченный  </t>
  </si>
  <si>
    <t>представитель избирательного объединения, кандидат</t>
  </si>
  <si>
    <t>Выдача уполномоченному представителю избирательного объединения, кандидату письменного подтверждения получения документов о выдвижении</t>
  </si>
  <si>
    <t>Незамедлительно после приема документов</t>
  </si>
  <si>
    <t>Со дня, следующего за днем уведомления  избирательной комиссии муниципального образования о выдвижении кандидата и представления документов</t>
  </si>
  <si>
    <t>Представление в избирательную комиссию  муниципального образоания результатов проверки достоверности данных и сведений, предоставленных кандидатами</t>
  </si>
  <si>
    <t>документов для регистрации кандидата</t>
  </si>
  <si>
    <t xml:space="preserve">Реализация права на внесение уточнений и дополнений в представленные в избирательную комиссию документы для выдвижения и регистрации </t>
  </si>
  <si>
    <t>Не позднее чем за один день до дня заседания, на котором должен рассматриваться вопрос о регистрации кандидата</t>
  </si>
  <si>
    <t>Принятие решения о регистрации кандидата</t>
  </si>
  <si>
    <t>Передача в средства массовой информации сведений о зарегистрированных кандидатах</t>
  </si>
  <si>
    <t>Представление в избирательную комиссию муниципального образования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</si>
  <si>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>Назначение доверенных лиц кандидатами, выдвинутыми по одномандатным (многомандатным) избирательным округам, избирательными объединениями, выдвинувшими списки кандидатов</t>
  </si>
  <si>
    <t xml:space="preserve">Назначение доверенных лиц </t>
  </si>
  <si>
    <t>после выдвижения кандидатов</t>
  </si>
  <si>
    <t>Реализация права кандидата</t>
  </si>
  <si>
    <t>снять свою кандадатуру</t>
  </si>
  <si>
    <t xml:space="preserve">Кандадат </t>
  </si>
  <si>
    <t>объединения отозвать выдвинутого им кандидата</t>
  </si>
  <si>
    <t>комиссию муниципального образования перечня муниципальных организаций телерадиовещания и муниципальных периодических печатных изданий</t>
  </si>
  <si>
    <t>начинается со дня принятия им решения о выдвижении кандидата и заканчивается в ноль часов</t>
  </si>
  <si>
    <t>для кандидата</t>
  </si>
  <si>
    <t>начинается со дня представления в избирательную комиссию муниципального образования заявления о согласии баллотироваться и заканчивается в ноль часов</t>
  </si>
  <si>
    <t xml:space="preserve">Политические партии, </t>
  </si>
  <si>
    <t>выдвинувшие зарегистрированных кандидатов</t>
  </si>
  <si>
    <t xml:space="preserve">Публикация предвыборной программы не </t>
  </si>
  <si>
    <t>менее чем в одном муниципальном периодическом печатном издании, а также размещение ее  в информационно-телекоммуникационной сети «Интернет»</t>
  </si>
  <si>
    <t>выдвинувшие кандидатов, списки кандидатов, зарегистрированных соответствующими  избирательными  комиссиями</t>
  </si>
  <si>
    <t>кандидаты</t>
  </si>
  <si>
    <t xml:space="preserve">после завершения регистрации кандидатов,  но не позднее </t>
  </si>
  <si>
    <t xml:space="preserve">Избирательная  комиссия муниципального образования с </t>
  </si>
  <si>
    <t>участием представителей соответствующих муниципальных организаций телерадиовещания</t>
  </si>
  <si>
    <t xml:space="preserve">Проведение жеребьевки в целях определения дат и времени выхода в эфир  на безвозмездной основе совместных агитационных мероприятий и </t>
  </si>
  <si>
    <t>предвыборных агитационных материалов зарегистрированных кандидатов</t>
  </si>
  <si>
    <t xml:space="preserve">Проведение жеребьевки в целях определения даты и времени выхода в эфир платных предвыборных агитационных материалов   </t>
  </si>
  <si>
    <t xml:space="preserve">Муниципальные организации телерадиовещания, а также государственные </t>
  </si>
  <si>
    <t>организации телерадиовещания, выполнившие условия части 6 статьи 59 Закона Астраханской области «О выборах в органы местного самоуправления в Астраханской области»</t>
  </si>
  <si>
    <t xml:space="preserve">зарегистрированных кандидатов </t>
  </si>
  <si>
    <t xml:space="preserve">Проведение жеребьевки в целях определения даты и времени выхода в эфир платных предвыборных агитационных материалов кандидатов, избирательных объединений </t>
  </si>
  <si>
    <t xml:space="preserve">Муниципальные организации телерадиовещания, а также государственные организации </t>
  </si>
  <si>
    <t>телерадиовещания, выполнившие условия части 6 статьи 59 Закона Астраханской области «О выборах в органы местного самоуправления в Астраханской области»</t>
  </si>
  <si>
    <t>Реализация права зарегистрированных кандидатов отказаться от  использования эфирного времени после проведения жеребьевки  с сообщением  об этом в письменной форме соответствующей организации телерадиовещания</t>
  </si>
  <si>
    <t>Зарегистрированные кандидаты</t>
  </si>
  <si>
    <t xml:space="preserve">Проведение жеребьевки в целях распределения между зарегистрированными кандидатами бесплатной печатной площади и </t>
  </si>
  <si>
    <t xml:space="preserve">Редакции муниципальных периодических печатных изданий с    </t>
  </si>
  <si>
    <t>участием зарегистрированных кандидатов</t>
  </si>
  <si>
    <t xml:space="preserve">после завершения регистрации кандидатов, но не позднее </t>
  </si>
  <si>
    <t xml:space="preserve">Проведение жеребьевки в целях определения дат публикаций предвыборных агитационных материалов в рамках предоставляемой </t>
  </si>
  <si>
    <t>зарегистрированным  кандидатам платной печатной площади</t>
  </si>
  <si>
    <t xml:space="preserve">Редакции муниципальных периодических печатных изданий,  </t>
  </si>
  <si>
    <t xml:space="preserve">выходящих не реже одного раза в неделю с участием зарегистрированных кандидатов, подавшие заявку на участие в жеребьевке </t>
  </si>
  <si>
    <t xml:space="preserve">Государственные организации телерадиовещания, выполнившие условия </t>
  </si>
  <si>
    <t>части 6 статьи 59 Закона Астраханской области «О выборах в органы местного самоуправления в Астраханской области»</t>
  </si>
  <si>
    <t xml:space="preserve">Проведение жеребьевки в целях определения даты и времени выхода в эфир платных предвыборных агитационных материалов кандидатов на  </t>
  </si>
  <si>
    <t>каналах государственных организаций телерадиовещаний</t>
  </si>
  <si>
    <t>Реализация права зарегистрированных кандидатов отказаться после проведения жеребьевки от использования предоставленной им для проведения предвыборной агитации  печатной площади, сообщив об этом  редакции соответствующего периодического печатного издания</t>
  </si>
  <si>
    <t>Уведомление в письменной форме избирательной комиссии муниципального образования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</t>
  </si>
  <si>
    <t>Размещение в сети Интернет информации, содержащейся в уведомлении о факте предоставления зарегистрированному кандидату помещения или информирование об этом других зарегистрированных кандидатов иным способом</t>
  </si>
  <si>
    <t>Оповещение о месте и времени встречи зарегистрированных кандидатов, их доверенных лиц с избирателями из числа военнослужащих</t>
  </si>
  <si>
    <t>Командир воинской части совместно с избирательной комиссией муниципального образования</t>
  </si>
  <si>
    <t xml:space="preserve">Опубликование сведений о размере  </t>
  </si>
  <si>
    <t xml:space="preserve">Опубликование сведений о размере </t>
  </si>
  <si>
    <t>(в валюте Российской Федерации) и других условиях оплаты работ (услуг) по изготовлению печатных предвыборных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Российской Федерации, района, города, иного населенного пункта, где находится его место жительства)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</si>
  <si>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иных предвыборных агитационных материалов в избирательную комиссию муниципального образования</t>
  </si>
  <si>
    <t>Кандидаты</t>
  </si>
  <si>
    <t xml:space="preserve">комиссию муниципального образования данных учета объемов и стоимости предоставленного эфирного времени и печатной площади, объемов и стоимости услуг по размещению агитационных материалов в сетевых изданиях
</t>
  </si>
  <si>
    <t>телерадиовещания, редакции периодических печатных изданий, редакции сетевых изданий, предоставившие  зарегистрированным кандидатам, избирательным объединениям, зарегистрировавшим списки кандидатов, эфирное время и печатную площадь для предвыборной агитации, услуги по размещению предвыборной агитации</t>
  </si>
  <si>
    <t>комиссию муниципального образования данных учета объемов и стоимости предоставленного  эфирного времени и печатной площади, объемов и стоимости услуг по размещению агитационных материалов в сетевых изданиях</t>
  </si>
  <si>
    <t>предоставлении платного эфирного времени, бесплатной и платной печатной площади, предоставлении услуг по размещению агитационных материалов в сетевых изданиях</t>
  </si>
  <si>
    <t xml:space="preserve">телерадиовещания, редакции периодических печатных изданий, редакции сетевых изданий </t>
  </si>
  <si>
    <t xml:space="preserve">телерадиовещания, редакции периодических печатных изданий, редакции сетевых изданий  </t>
  </si>
  <si>
    <t xml:space="preserve">комиссия муниципального образования </t>
  </si>
  <si>
    <t>комиссию муниципального образования финансовых отчетов о поступлении и расходовании средств местного бюджета, выделенных на подготовку и проведение выборов</t>
  </si>
  <si>
    <t>Выдача кандидату документа для открытия специального избирательного счета</t>
  </si>
  <si>
    <t>В течение трех дней после получения уведомления о выдвижении кандидата</t>
  </si>
  <si>
    <t>Открытие  кандидатом специального избирательного счета</t>
  </si>
  <si>
    <t xml:space="preserve">В период после уведомления избирательной комиссии муниципального образования о своем выдвижении (самовыдвижении) и до представления документов для регистрации </t>
  </si>
  <si>
    <t>Представление в избирательную комиссию муниципального образования финансовых отчетов:</t>
  </si>
  <si>
    <t>Зарегистрированные кандидаты, граждане, являвшиеся кандидатами, утратившие статус кандидата</t>
  </si>
  <si>
    <t>Избирательная комисия муниципального образования</t>
  </si>
  <si>
    <t xml:space="preserve">Избирательная комисия муниципального образования, окружные избирательные комиссии </t>
  </si>
  <si>
    <t>Предоставление сведений о поступлении и расходовании средств, находящихся на специальном избирательном счете кандидата</t>
  </si>
  <si>
    <t>Периодически, по требованию избирательной комиссии муниципального образования</t>
  </si>
  <si>
    <t xml:space="preserve">подтверждающих поступление и расходование средств избирательных фондов </t>
  </si>
  <si>
    <t>иные кредитные организации, в котором (в которой) открыт специальный изирательный счет, по представлению избирательной комиссии муниципального образования, а по соответствующему избирательному фонду также по требованию кандидата</t>
  </si>
  <si>
    <t>Филиал ПАО «Сбербанк России», иные кредитные организации, в котором (в которой) открыт специальный избирательный счет</t>
  </si>
  <si>
    <t xml:space="preserve">Филиал ПАО 
</t>
  </si>
  <si>
    <t xml:space="preserve">Кандидаты </t>
  </si>
  <si>
    <t>бюллетеня, порядка осуществления контроля за изготовлением избирательных бюллетеней</t>
  </si>
  <si>
    <t xml:space="preserve">бюллетеня и числа изготавливаемых избирательных бюллетеней </t>
  </si>
  <si>
    <t>организация  по решению избирательной комиссии муниципального образования</t>
  </si>
  <si>
    <t xml:space="preserve">организация по решению избирательной комиссии муниципального образования  </t>
  </si>
  <si>
    <t>работы избирательных комиссий, организующих досрочное голосование</t>
  </si>
  <si>
    <t xml:space="preserve">Принятие решений о графике дежурств </t>
  </si>
  <si>
    <t>членов участковых избирательных комиссий</t>
  </si>
  <si>
    <t>В помещении избирательной комиссии</t>
  </si>
  <si>
    <t xml:space="preserve">муниципального образования </t>
  </si>
  <si>
    <t xml:space="preserve">Определение результатов выборов </t>
  </si>
  <si>
    <t>Выдача заверенных копий протокола  избирательной комиссии муниципального образования о результатах выборов</t>
  </si>
  <si>
    <t xml:space="preserve">Направление общих данных о результатах выборов в средства массовой информации </t>
  </si>
  <si>
    <t xml:space="preserve">Направление зарегистрированному кандидату, избранному главой муниципального образования, письменного извещения о принятии решения о результатах выборов </t>
  </si>
  <si>
    <t>Представление в избирательную комиссию муниципального образования копии приказа (иного документа) об освобождении избранного кандидата от обязанностей, несовместимых со статусом выборного должностного лица,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</si>
  <si>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избирательной комиссией муниципального образования</t>
  </si>
  <si>
    <t>Зарегистрированный кандидат, признанный избранным главой муниципального образования</t>
  </si>
  <si>
    <t>Регистрация избранного главы муниципального образования и выдача удостоверения об избрании</t>
  </si>
  <si>
    <t>После официального опубликования общих результатов выборов и представления зарегистрированным кандидатом копии приказа (иного документа) об освобождении от обязанностей, несовместимых со статусом выборного должностного лица</t>
  </si>
  <si>
    <t>выборов, а также данных о числе голосов избирателей, полученных каждым из зарегистрированных кандидатов</t>
  </si>
  <si>
    <t>Выдвижение  избирательным объединением списка кандидатов по одномандатным (многомандатным) избирательным округам</t>
  </si>
  <si>
    <t xml:space="preserve">представитель избирательного объединения </t>
  </si>
  <si>
    <t>комиссию муниципального образования документов о выдвижении избирательным объединением списка кандидатов по одномандатным (многомандатным) избирательным округам</t>
  </si>
  <si>
    <t>Направление в соответствующие окружные избирательные комиссии  решения о заверении списка кандидатов по одномандатным (многомандатным) избирательным округам с копиями заверенного списка (заверенными выписками из списка) и заявлениями кандидатов</t>
  </si>
  <si>
    <t>Кандидат, выдвинутый избирательным объединением  по одномандатному (многомандатному) избирательному округу</t>
  </si>
  <si>
    <t xml:space="preserve">Окружные избирательные комиссии </t>
  </si>
  <si>
    <t>Представление в соответствующие избирательные комиссии  результатов проверки достоверности данных и сведений, предоставленных кандидатами</t>
  </si>
  <si>
    <t>Передача в средства массовой информации сведений о кандидатах,
зарегистрированных по одномандатным (многомандатным) избирательным округам</t>
  </si>
  <si>
    <t>Окружные  избирательные комиссии</t>
  </si>
  <si>
    <t>Передача в средства массовой информации зарегистрированных списков  кандидатов со сведениями
о включенных в них кандидатах и сведений о кандидатах,
зарегистрированных по одномандатным (многомандатным) избирательным
округам</t>
  </si>
  <si>
    <t>Представление в окружную избирательную комиссию заверенной копии приказа (распоряжения) об освобождении кандидата на время его участия в выборах от выполнения должностных или служебных обязанностей</t>
  </si>
  <si>
    <t>Назначение доверенных лиц кандидатами, выдвинутыми по одномандатным (многомандатным) избирательным округам, избирательными объединениями, выдвинувшими кандидатов</t>
  </si>
  <si>
    <t>для кандидата, выдвинутого избирательным объединением  в составе списка кандидатов</t>
  </si>
  <si>
    <t>менее чем в одном муниципальном периодическом печатном издании, а также размещение ее в информационно-телекоммуникационной сети «Интернет»</t>
  </si>
  <si>
    <t xml:space="preserve">выдвинувшие зарегистрированных кандидатов  </t>
  </si>
  <si>
    <t>после завершения регистрации кандидатов, но не позднее</t>
  </si>
  <si>
    <t>Проведение жеребьевки в целях определения даты и времени выхода в эфир платных предвыборных агитационных материалов кандидатов</t>
  </si>
  <si>
    <t xml:space="preserve">Муниципальные организации телерадиовещания, а также государственные  </t>
  </si>
  <si>
    <t xml:space="preserve">Редакции муниципальных периодических печатных изданий с  </t>
  </si>
  <si>
    <t xml:space="preserve">участием  зарегистрированных кандидатов </t>
  </si>
  <si>
    <t xml:space="preserve">Редакции муниципальных периодических печатных изданий, </t>
  </si>
  <si>
    <t xml:space="preserve">выходящих не реже одного раза в неделю с участием зарегистрированных кандидатов, подавших заявку на участие в жеребьевке </t>
  </si>
  <si>
    <t>Реализация права зарегистрированных кандидатов отказаться после проведения жеребьевки от использования предоставленной им для проведения предвыборной агитации  печатной площади, сообщив об этом редакции соответствующего периодического печатного издания</t>
  </si>
  <si>
    <t xml:space="preserve"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 </t>
  </si>
  <si>
    <t>Уведомление в письменной форме избирательной комиссии, зарегистрировавшей кандидата, о факте предоставления помещения, находящегося в государственной или муниципальной собственности, об условиях, на которых оно было предоставлено, а также о том, когда это помещение может быть предоставлено в течение агитационного периода другим зарегистрированным кандидатам</t>
  </si>
  <si>
    <t>Размещение в сети Интернет информации, содержащейся в уведомлении о факте предоставления зарегистрированному кандидату помещения  или информирование об этом других зарегистрированных кандидатов иным способом</t>
  </si>
  <si>
    <t>Окружная ибирательная комиссия, получившая уведомление о факте предоставления помещения зарегистрированному кандидату</t>
  </si>
  <si>
    <t>Командир воинской части совместно с окружной избирательной комиссией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</si>
  <si>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 иных предвыборных агитационных материалов кандидатом в соответствующую окружную избирательную комиссию</t>
  </si>
  <si>
    <t>Представление в окружную избирательную комиссию финансовых отчетов:</t>
  </si>
  <si>
    <t>Направление в средства массовой информации копий финансовых отчетов для опубликования</t>
  </si>
  <si>
    <t xml:space="preserve">Опубликование копий финансовых отчетов </t>
  </si>
  <si>
    <t>Предоставление сведений о поступлении и расходовании средств, находящихся на специальном избирательном счете кандидата, избирательного объединения</t>
  </si>
  <si>
    <t>иные кредитные организации, в котором (в которой) открыт специальный изирательный счет, по представлению избирательной комиссии муниципального образования (окружной избирательной комиссии), а по соответствующему избирательному фонду также по требованию кандидата</t>
  </si>
  <si>
    <t>Опубликование сведений о поступлении и расходовании средств  избирательных фондов кандидатов, избирательных объединений</t>
  </si>
  <si>
    <t>одномандатному (многомандатному) избирательному округу</t>
  </si>
  <si>
    <t>Выдача заверенных копий протоколов окружной избирательной комиссии о результатах выборов</t>
  </si>
  <si>
    <t>Представление в окружную избирательную комиссию копии приказа (иного документа) об освобождении избранного кандидата от обязанностей, несовместимых со статусом депутата, либо копии документа, удостоверяющего подачу в установленный срок заявления об освобождении от таких обязанностей</t>
  </si>
  <si>
    <t>В пятидневный срок после извещения окружной избирательной комиссией</t>
  </si>
  <si>
    <t xml:space="preserve">выборов, а также данных о числе голосов избирателей, полученных каждым из зарегистрированных по одномандатному (многомандатному) избирательному округу кандидатов </t>
  </si>
  <si>
    <t>Окружная избирательная комиссии</t>
  </si>
  <si>
    <t>Окружная избирательная комиссия</t>
  </si>
  <si>
    <t xml:space="preserve">Выдвижение кандидатов </t>
  </si>
  <si>
    <t>Граждане Российской Федерации, обладающие пассивным избирательным правом, избирательные объединения</t>
  </si>
  <si>
    <t xml:space="preserve">Представление в окружную  </t>
  </si>
  <si>
    <t xml:space="preserve">избирательную комиссию документов о выдвижении кандидатов избирательным объединением </t>
  </si>
  <si>
    <t>Выдача уполномоченному представителю избирательного объединения решения о заверении списка кандидатов по одномандатным (многомандатным) избирательным округам с копией заверенного списка либо решения об отказе в его заверении</t>
  </si>
  <si>
    <t>Выдача уполномоченному представителю избирательного объединения решения о заверении списка кандидатов, списка кандидатов по одномандатным (многомандатным) избирательным округам с копией заверенного списка либо  решения об отказе в его заверении</t>
  </si>
  <si>
    <t>Представление в окружную избирательную комиссию  результатов проверки достоверности данных и сведений, предоставленных кандидатами</t>
  </si>
  <si>
    <t>Окружная  избирательная комиссия</t>
  </si>
  <si>
    <t xml:space="preserve">Реализация права кандидата, </t>
  </si>
  <si>
    <t xml:space="preserve">выдвинутого по одномандатному </t>
  </si>
  <si>
    <t>(многомандатному) избирательному округу, снять свою кандадатуру</t>
  </si>
  <si>
    <t>начинается со дня принятия им решения о выдвижении кандидата, кандидатов и заканчивается в ноль часов</t>
  </si>
  <si>
    <t>Представление экземпляров печатных предвыборных агитационных материалов или их копий, экземпляров аудиовизуальных предвыборных агитационных материалов, фотографий или экземпляры  иных предвыборных агитационных материалов кандидатом окружную избирательную комиссию</t>
  </si>
  <si>
    <t>выборов окружной избирательной комиссии</t>
  </si>
  <si>
    <t>избирательныая комиссия</t>
  </si>
  <si>
    <t xml:space="preserve">В окружной избирательной комиссии </t>
  </si>
  <si>
    <t xml:space="preserve">В помещении окружной избирательной </t>
  </si>
  <si>
    <t xml:space="preserve">комиссии </t>
  </si>
  <si>
    <t>Окружная</t>
  </si>
  <si>
    <t>Исчисление сроков избирательных действий, отсчет которых осуществляется от иных, кроме дня голосования и опубликования решения о назначении выборов, дат</t>
  </si>
  <si>
    <t>Дата события, от которого исчисляется срок</t>
  </si>
  <si>
    <t>Биографических данных</t>
  </si>
  <si>
    <t>Имущество</t>
  </si>
  <si>
    <t>Начиная с</t>
  </si>
  <si>
    <t>в срок, определенный комиссией</t>
  </si>
  <si>
    <t xml:space="preserve">Биографических данных - в течение </t>
  </si>
  <si>
    <t xml:space="preserve">10 дней, сведений </t>
  </si>
  <si>
    <t xml:space="preserve">имущественного </t>
  </si>
  <si>
    <t xml:space="preserve">характера - в </t>
  </si>
  <si>
    <t xml:space="preserve">течение 20 дней, а </t>
  </si>
  <si>
    <t xml:space="preserve">за 10 и менее дней </t>
  </si>
  <si>
    <t xml:space="preserve">до дня голосования - в срок, установленный избирательной комиссией </t>
  </si>
  <si>
    <t>Срок исполнения (предельная дата)</t>
  </si>
  <si>
    <t>Принятие решения о регистрации, кандидата, списка кандидатов</t>
  </si>
  <si>
    <t>в десятидневный срок со дня  приема необходимых для регистрации кандидата, списка кандидатов документов</t>
  </si>
  <si>
    <t>Представление в  зарегистрировавшую кандидата избирательную комиссию заверенной копии приказа (распоряжения) об освобождении кандидата на время его участия в выборах от выполнения должностных или служебных обязанностей (для государственных или муниципальных служащих)</t>
  </si>
  <si>
    <t>Представление в соответствующую избирательную комиссию итогового финансового отчета:</t>
  </si>
  <si>
    <t>объединения отозвать выдвинутого кандидата</t>
  </si>
  <si>
    <t>Периодически, по требованию соответствующей избирательной комиссии</t>
  </si>
  <si>
    <t>иные кредитные организации, в которых открыт специальный изирательный счет, по представлению избирательной комиссии муниципального образования (окружной избирательной комиссии), а по соответствующему избирательному фонду также по требованию кандидата, избирательного объединения</t>
  </si>
  <si>
    <t>Филиал ПАО «Сбербанк России», иные кредитные организации, в которых открыт специальный избирательный счет</t>
  </si>
  <si>
    <t>Не позднее чем через 10 дней со дня поступления пожертвования счет</t>
  </si>
  <si>
    <t>федерального органа исполнительной власти, уполномоченного на осуществление функций по регистрации СМИ, списка организаций телерадиовещания и периодических печатных изданий, учредителями (соучредителями) которых или учредителями (соучредителями) редакций которых на день официального опубликования решения о назначении выборов являются органы местного самоуправления и муниципальные организации, и (или) которым за год, предшествующий дню официального опубликования решения о назначении выборов, выделялись бюджетные ассигнования из местного бюджета на их функционирование (в том числе в форме субсидий) с указанием сведений о виде и об объеме таких ассигнований, и (или) в уставном (складочном) капитале которых на день официального опубликования решения о назначении выборов имеется доля (вклад) муниципального образования</t>
  </si>
  <si>
    <t>В течение 5 дней со дня поступления письменного заявления кандидата либо представления избирательного объединения о назначении доверенных лиц и заявлений граждан о согласии быть доверенным лицом</t>
  </si>
  <si>
    <t xml:space="preserve">Биографических данных - в течение 7 дней, сведений имущественного характера - в течение 14 дней, а за 7 и менее дней до дня голосования - в срок, установленный избирательной комиссией </t>
  </si>
  <si>
    <t xml:space="preserve">В семидневный срок со дня приема документов, необходимых для регистрации кандидата </t>
  </si>
  <si>
    <t>В течение 32 часов с момента их регистрации</t>
  </si>
  <si>
    <t>Не позднее чем через 4 дня со дня регистрации</t>
  </si>
  <si>
    <t>В течение 4 дней со дня поступления письменного заявления кандидата либо представления избирательного объединения о назначении доверенных лиц и заявлений граждан о согласии быть доверенным лицом</t>
  </si>
  <si>
    <t xml:space="preserve">не позднее чем за четыре дня до выхода в эфир, а если выход в эфир должен состояться менее чем через четыре дня со дня проведения жеребьевки, - в день жеребьевки </t>
  </si>
  <si>
    <t>не позднее чем за четыре дня до дня опубликования</t>
  </si>
  <si>
    <t>в течение двух дней со дня подачи указанных заявок</t>
  </si>
  <si>
    <t>не позднее чем за два дня до проведения встречи</t>
  </si>
  <si>
    <t>В течение двух дней после получения уведомления о выдвижении кандидата</t>
  </si>
  <si>
    <t>В течение 7 дней со дня их получения</t>
  </si>
  <si>
    <t xml:space="preserve">В двухдневный срок, </t>
  </si>
  <si>
    <t>В течение двух дней со дня их получения</t>
  </si>
  <si>
    <t xml:space="preserve">Назначение выборов </t>
  </si>
  <si>
    <t>С</t>
  </si>
  <si>
    <t>по</t>
  </si>
  <si>
    <t xml:space="preserve">Не ранее чем за 90 </t>
  </si>
  <si>
    <t xml:space="preserve">и не позднее чем за </t>
  </si>
  <si>
    <t xml:space="preserve">80 дней до дня </t>
  </si>
  <si>
    <t>голосования</t>
  </si>
  <si>
    <t>зарегистрированным  кандидатам платной</t>
  </si>
  <si>
    <t>выходящих не реже</t>
  </si>
  <si>
    <t>печатной площади</t>
  </si>
  <si>
    <t xml:space="preserve">одного раза в неделю с участием зарегистрированных кандидатов, подавших заявку на участие в жеребьевке </t>
  </si>
  <si>
    <t xml:space="preserve">кандидатов </t>
  </si>
  <si>
    <t>Проведение жеребьевки в целях определения даты и времени выхода в эфир платных предвыборных агитационных материалов  зарегистрированных</t>
  </si>
  <si>
    <t xml:space="preserve">Председатель,  </t>
  </si>
  <si>
    <t>секретарь участковой избирательной комиссии</t>
  </si>
  <si>
    <t xml:space="preserve">Подписание выверенного и уточненного  </t>
  </si>
  <si>
    <t>списка избирателей и заверение списка печатью участковой избирательной комиссии</t>
  </si>
  <si>
    <t>телерадиовещания, редакции периодических печатных изданий, редакции сетевых изданий, предоставившие  зарегистрированным кандидатам эфирное время и печатную площадь для предвыборной агитации, услуги по размещению предвыборной агитации</t>
  </si>
  <si>
    <t>в исключительных случаях по согласованию с избирательной комиссией муниципального образования, не позднее</t>
  </si>
  <si>
    <t>Формирование участковых избирательных комиссий избирательных участков, образованных в местах временного пребывания избирателей, из резерва составов участковых избирательных комиссий</t>
  </si>
  <si>
    <t xml:space="preserve">
</t>
  </si>
  <si>
    <t>Календарный план
мероприятий по подготовке и проведению выборов главы муниципального образования</t>
  </si>
  <si>
    <t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</t>
  </si>
  <si>
    <t>Рассмотрение заявок на выделение помещений, находящихся в государственной или муниципальной собственности, для проведения встреч зарегистрированных кандидатов, их доверенных лиц с избирателями</t>
  </si>
  <si>
    <t>Представление экземпляров печатных агитационных материалов или их копий, экземпляров аудиовизуальных агитационных материалов, фотографий или экземпляры иных агитационных материалов в избирательную комиссию муниципального образования</t>
  </si>
  <si>
    <t xml:space="preserve">(в валюте Российской Федерации) и других условиях оплаты работ (услуг) по изготовлению печатных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РФ, района, города, иного населенного пункта, где находится его место жительства)
</t>
  </si>
  <si>
    <t>начинается со дня принятия избирательным объединением решения о выдвижении кандидата и заканчивается в ноль часов</t>
  </si>
  <si>
    <t xml:space="preserve">(в валюте Российской Федерации) и других условиях оплаты работ (услуг) по изготовлению печатных предвыборных агитационных материалов. Представление в избирательную комиссию муниципального образования указанных сведений, а также сведений, содержащих наименование, юридический адрес и идентификационный номер налогоплательщика организации (фамилию, имя и отчество индивидуального предпринимателя, наименование субъекта РФ, района, города, иного населенного пункта, где находится его место жительства)
</t>
  </si>
  <si>
    <t xml:space="preserve">Участковая избирательная комиссия </t>
  </si>
  <si>
    <t xml:space="preserve">Выдвижение кандидатов избирательными </t>
  </si>
  <si>
    <t>Незамедлительно после выявления и не позднее чем за два дня до дня заседания избирательной комиссии, на котором должен рассматриваться вопрос о регистрации кандидата</t>
  </si>
  <si>
    <t>снять свою кандидатуру</t>
  </si>
  <si>
    <t xml:space="preserve">Календарный план
мероприятий по подготовке и проведению выборов депутатов
</t>
  </si>
  <si>
    <t xml:space="preserve">Не позднее чем через 4 дня со дня получения финансовых отчетов </t>
  </si>
  <si>
    <t>иные кредитные организации, в котором (в которой) открыт специальный избирательный счет, по представлению избирательной комиссии муниципального образования, а по соответствующему избирательному фонду также по требованию кандидата</t>
  </si>
  <si>
    <t>Принятие решения о заверении списка кандидатов по одномандатным избирательным округам либо мотивированного решения об отказе в его заверении</t>
  </si>
  <si>
    <t>После заверения списка кандидатов по одномандатным (многомандатным) избирательным округам</t>
  </si>
  <si>
    <t>избирательному округу, снять свою кандидатуру</t>
  </si>
  <si>
    <t>Кандидат, выдвинутый</t>
  </si>
  <si>
    <t>а при наличии вынуждающих обстоятельств,  - не позднее</t>
  </si>
  <si>
    <t>а при наличии вынуждающих обстоятельств, - не позднее</t>
  </si>
  <si>
    <t>начинается со дня представления в окружную избирательную комиссию документов, предусмотренных в части 14 статьи 41 Закона Астраханской области «О выборах в органы местного самоуправления...» и заканчивается в ноль часов</t>
  </si>
  <si>
    <t>других условиях оплаты эфирного времени, печатной площади, услуг по размещению агитационных материалов, представление указанных сведений с уведомлением о готовности предоставить эфирное время, печатную площадь, услуг по размещению агитационных материалов в сетевом издании в избирательную комиссию муниципального образования</t>
  </si>
  <si>
    <t>После завершения регистрации кандидатов, но не позднее</t>
  </si>
  <si>
    <t xml:space="preserve">После завершения регистрации кандидатов, но не позднее </t>
  </si>
  <si>
    <t>предоставлении бесплатного и платного эфирного времени, бесплатной и платной печатной площади, предоставлении услуг по размещению агитационных материалов в сетевых изданиях</t>
  </si>
  <si>
    <t>Периодически, по требованию избирательной комиссии муниципального образования, окружной избирательной комиссии, кандидата</t>
  </si>
  <si>
    <t>Принятие решения о времени и месте передачи избирательных бюллетеней для голосования от полиграфической организации избирательной комиссии муниципального образования</t>
  </si>
  <si>
    <t>избирательную комиссию  документов о выдвижении кандидатов, самовыдвижении кандидатов</t>
  </si>
  <si>
    <r>
      <t xml:space="preserve">Календарный план
мероприятий по подготовке и проведению дополнительных выборов депутатов Совета </t>
    </r>
    <r>
      <rPr>
        <b/>
        <sz val="12"/>
        <color rgb="FFFF0000"/>
        <rFont val="Times New Roman"/>
        <family val="1"/>
        <charset val="204"/>
      </rPr>
      <t>(при неправомочности органа и сокращении сроков на 1/3)</t>
    </r>
  </si>
  <si>
    <t>Представление в окружную избирательную комиссию результатов проверки достоверности данных и сведений, предоставленных кандидатами</t>
  </si>
  <si>
    <t xml:space="preserve">Представление  в окружную избирательную комиссию </t>
  </si>
  <si>
    <t xml:space="preserve">Кандидат </t>
  </si>
  <si>
    <t>начинается со дня представления в окружную избирательную комиссию заявления о согласии баллотироваться и заканчивается в ноль часов</t>
  </si>
  <si>
    <t xml:space="preserve">Командир воинской части совместно с окружной избирательной комиссией </t>
  </si>
  <si>
    <t xml:space="preserve">Биографических данных - в течение 8 дней, сведений имущественного характера - в течение 15 дней, а за 8 и менее дней до дня голосования - в срок, установленный избирательной комиссией </t>
  </si>
  <si>
    <t>Незамедлительно после вывления и не позднее чем за два дня до дня заседания избирательной комиссии, на котором должен рассматриваться вопрос о регистрации кандидата</t>
  </si>
  <si>
    <t xml:space="preserve">В восьмидневный срок со дня приема документов, необходимых для регистрации кандидата </t>
  </si>
  <si>
    <t>В течение 36 часов с момента их регистрации</t>
  </si>
  <si>
    <t>не позднее чем за четыре дней до дня опубликования</t>
  </si>
  <si>
    <t>В течение 8 дней со дня их получения</t>
  </si>
  <si>
    <t xml:space="preserve">Календарный план
мероприятий по подготовке и проведению досрочных выборов главы муниципального образования МО "Ахтубинский район"
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</si>
</sst>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5" xfId="0" applyFont="1" applyBorder="1"/>
    <xf numFmtId="164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/>
    <xf numFmtId="0" fontId="2" fillId="0" borderId="7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wrapText="1"/>
    </xf>
    <xf numFmtId="0" fontId="2" fillId="0" borderId="6" xfId="0" applyFont="1" applyBorder="1"/>
    <xf numFmtId="164" fontId="2" fillId="0" borderId="6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/>
    <xf numFmtId="14" fontId="2" fillId="0" borderId="5" xfId="0" applyNumberFormat="1" applyFont="1" applyBorder="1"/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164" fontId="2" fillId="0" borderId="10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164" fontId="5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 vertical="top"/>
    </xf>
    <xf numFmtId="164" fontId="6" fillId="0" borderId="1" xfId="0" applyNumberFormat="1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14" fontId="2" fillId="0" borderId="5" xfId="0" applyNumberFormat="1" applyFont="1" applyBorder="1" applyAlignment="1">
      <alignment horizontal="left"/>
    </xf>
    <xf numFmtId="164" fontId="2" fillId="0" borderId="7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top"/>
    </xf>
    <xf numFmtId="164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4" fontId="11" fillId="0" borderId="7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239"/>
  <sheetViews>
    <sheetView zoomScale="120" zoomScaleNormal="120" workbookViewId="0">
      <selection activeCell="C25" sqref="C25"/>
    </sheetView>
  </sheetViews>
  <sheetFormatPr defaultColWidth="9.109375" defaultRowHeight="15.6"/>
  <cols>
    <col min="1" max="1" width="4.6640625" style="25" customWidth="1"/>
    <col min="2" max="2" width="42.109375" style="5" customWidth="1"/>
    <col min="3" max="3" width="22.33203125" style="5" customWidth="1"/>
    <col min="4" max="4" width="23.6640625" style="5" customWidth="1"/>
    <col min="5" max="16384" width="9.109375" style="5"/>
  </cols>
  <sheetData>
    <row r="1" spans="1:6" ht="27" customHeight="1">
      <c r="A1" s="158" t="s">
        <v>592</v>
      </c>
      <c r="B1" s="159"/>
      <c r="C1" s="159"/>
      <c r="D1" s="159"/>
      <c r="E1" s="13"/>
      <c r="F1" s="13"/>
    </row>
    <row r="2" spans="1:6" ht="57" customHeight="1">
      <c r="A2" s="159"/>
      <c r="B2" s="159"/>
      <c r="C2" s="159"/>
      <c r="D2" s="159"/>
      <c r="E2" s="13"/>
      <c r="F2" s="13"/>
    </row>
    <row r="3" spans="1:6" ht="42.75" customHeight="1">
      <c r="B3" s="2" t="s">
        <v>0</v>
      </c>
      <c r="C3" s="4">
        <v>42899</v>
      </c>
    </row>
    <row r="4" spans="1:6" ht="34.5" customHeight="1">
      <c r="B4" s="1" t="s">
        <v>1</v>
      </c>
      <c r="C4" s="4">
        <v>42901</v>
      </c>
      <c r="D4" s="52"/>
      <c r="E4" s="3"/>
    </row>
    <row r="5" spans="1:6" ht="25.5" customHeight="1">
      <c r="B5" s="1" t="s">
        <v>2</v>
      </c>
      <c r="C5" s="4">
        <v>42988</v>
      </c>
    </row>
    <row r="7" spans="1:6">
      <c r="A7" s="26" t="s">
        <v>4</v>
      </c>
      <c r="B7" s="7" t="s">
        <v>3</v>
      </c>
      <c r="C7" s="7" t="s">
        <v>5</v>
      </c>
      <c r="D7" s="7" t="s">
        <v>6</v>
      </c>
      <c r="E7" s="6"/>
    </row>
    <row r="8" spans="1:6" ht="21.75" customHeight="1">
      <c r="A8" s="165" t="s">
        <v>348</v>
      </c>
      <c r="B8" s="166"/>
      <c r="C8" s="166"/>
      <c r="D8" s="167"/>
    </row>
    <row r="9" spans="1:6" ht="18" customHeight="1">
      <c r="A9" s="173">
        <v>1</v>
      </c>
      <c r="B9" s="168" t="s">
        <v>7</v>
      </c>
      <c r="C9" s="62" t="s">
        <v>9</v>
      </c>
      <c r="D9" s="168" t="s">
        <v>8</v>
      </c>
    </row>
    <row r="10" spans="1:6">
      <c r="A10" s="174"/>
      <c r="B10" s="169"/>
      <c r="C10" s="9">
        <f>C5-31</f>
        <v>42957</v>
      </c>
      <c r="D10" s="171"/>
    </row>
    <row r="11" spans="1:6" ht="62.4">
      <c r="A11" s="174"/>
      <c r="B11" s="169"/>
      <c r="C11" s="10" t="s">
        <v>10</v>
      </c>
      <c r="D11" s="171"/>
    </row>
    <row r="12" spans="1:6" ht="21" customHeight="1">
      <c r="A12" s="174"/>
      <c r="B12" s="170"/>
      <c r="C12" s="16">
        <f>C5-4</f>
        <v>42984</v>
      </c>
      <c r="D12" s="172"/>
    </row>
    <row r="13" spans="1:6" ht="17.25" customHeight="1">
      <c r="A13" s="177">
        <v>2</v>
      </c>
      <c r="B13" s="168" t="s">
        <v>11</v>
      </c>
      <c r="C13" s="62" t="s">
        <v>9</v>
      </c>
      <c r="D13" s="175" t="s">
        <v>12</v>
      </c>
    </row>
    <row r="14" spans="1:6" ht="78" customHeight="1">
      <c r="A14" s="161"/>
      <c r="B14" s="170"/>
      <c r="C14" s="16">
        <f>C5-41</f>
        <v>42947</v>
      </c>
      <c r="D14" s="161"/>
    </row>
    <row r="15" spans="1:6" ht="109.5" customHeight="1">
      <c r="A15" s="27">
        <v>3</v>
      </c>
      <c r="B15" s="12" t="s">
        <v>13</v>
      </c>
      <c r="C15" s="23" t="s">
        <v>14</v>
      </c>
      <c r="D15" s="23" t="s">
        <v>8</v>
      </c>
    </row>
    <row r="16" spans="1:6" ht="15.75" customHeight="1">
      <c r="A16" s="160">
        <v>4</v>
      </c>
      <c r="B16" s="168" t="s">
        <v>347</v>
      </c>
      <c r="C16" s="8" t="s">
        <v>9</v>
      </c>
      <c r="D16" s="168" t="s">
        <v>16</v>
      </c>
    </row>
    <row r="17" spans="1:4">
      <c r="A17" s="176"/>
      <c r="B17" s="169"/>
      <c r="C17" s="9">
        <f>C5-16</f>
        <v>42972</v>
      </c>
      <c r="D17" s="169"/>
    </row>
    <row r="18" spans="1:4" ht="31.2">
      <c r="A18" s="176"/>
      <c r="B18" s="169"/>
      <c r="C18" s="10" t="s">
        <v>15</v>
      </c>
      <c r="D18" s="169"/>
    </row>
    <row r="19" spans="1:4">
      <c r="A19" s="161"/>
      <c r="B19" s="170"/>
      <c r="C19" s="11">
        <f>C5-1</f>
        <v>42987</v>
      </c>
      <c r="D19" s="170"/>
    </row>
    <row r="20" spans="1:4" ht="20.25" customHeight="1">
      <c r="A20" s="165" t="s">
        <v>19</v>
      </c>
      <c r="B20" s="166"/>
      <c r="C20" s="166"/>
      <c r="D20" s="167"/>
    </row>
    <row r="21" spans="1:4" ht="16.5" customHeight="1">
      <c r="A21" s="160">
        <v>5</v>
      </c>
      <c r="B21" s="162" t="s">
        <v>17</v>
      </c>
      <c r="C21" s="62" t="s">
        <v>9</v>
      </c>
      <c r="D21" s="162" t="s">
        <v>18</v>
      </c>
    </row>
    <row r="22" spans="1:4" ht="31.5" customHeight="1">
      <c r="A22" s="161"/>
      <c r="B22" s="163"/>
      <c r="C22" s="16">
        <f>C5-11</f>
        <v>42977</v>
      </c>
      <c r="D22" s="164"/>
    </row>
    <row r="23" spans="1:4" ht="15" customHeight="1">
      <c r="A23" s="160">
        <v>6</v>
      </c>
      <c r="B23" s="178" t="s">
        <v>20</v>
      </c>
      <c r="C23" s="62" t="s">
        <v>9</v>
      </c>
      <c r="D23" s="168" t="s">
        <v>588</v>
      </c>
    </row>
    <row r="24" spans="1:4" ht="47.25" customHeight="1">
      <c r="A24" s="161"/>
      <c r="B24" s="179"/>
      <c r="C24" s="16">
        <f>C5-1</f>
        <v>42987</v>
      </c>
      <c r="D24" s="170"/>
    </row>
    <row r="25" spans="1:4" ht="46.8">
      <c r="A25" s="28">
        <v>7</v>
      </c>
      <c r="B25" s="60" t="s">
        <v>22</v>
      </c>
      <c r="C25" s="48" t="str">
        <f>"С"&amp;" "&amp;TEXT(C5-11,"[$-F800]ДДДД, ММММ ДД, ГГГГ")</f>
        <v>С 30 августа 2017 г.</v>
      </c>
      <c r="D25" s="24" t="s">
        <v>37</v>
      </c>
    </row>
    <row r="26" spans="1:4" ht="31.2">
      <c r="A26" s="160">
        <v>8</v>
      </c>
      <c r="B26" s="14" t="s">
        <v>23</v>
      </c>
      <c r="C26" s="8" t="s">
        <v>9</v>
      </c>
      <c r="D26" s="20" t="s">
        <v>25</v>
      </c>
    </row>
    <row r="27" spans="1:4" ht="31.2">
      <c r="A27" s="161"/>
      <c r="B27" s="15" t="s">
        <v>24</v>
      </c>
      <c r="C27" s="16">
        <f>C5-1</f>
        <v>42987</v>
      </c>
      <c r="D27" s="17" t="s">
        <v>26</v>
      </c>
    </row>
    <row r="28" spans="1:4" ht="15.75" customHeight="1">
      <c r="A28" s="160">
        <v>9</v>
      </c>
      <c r="B28" s="14" t="s">
        <v>27</v>
      </c>
      <c r="C28" s="8" t="s">
        <v>9</v>
      </c>
      <c r="D28" s="20" t="s">
        <v>29</v>
      </c>
    </row>
    <row r="29" spans="1:4" ht="31.5" customHeight="1">
      <c r="A29" s="161"/>
      <c r="B29" s="15" t="s">
        <v>28</v>
      </c>
      <c r="C29" s="16">
        <f>C5-1</f>
        <v>42987</v>
      </c>
      <c r="D29" s="17" t="s">
        <v>30</v>
      </c>
    </row>
    <row r="30" spans="1:4">
      <c r="A30" s="165" t="s">
        <v>31</v>
      </c>
      <c r="B30" s="166"/>
      <c r="C30" s="166"/>
      <c r="D30" s="167"/>
    </row>
    <row r="31" spans="1:4" ht="15" customHeight="1">
      <c r="A31" s="160">
        <v>10</v>
      </c>
      <c r="B31" s="35" t="s">
        <v>306</v>
      </c>
      <c r="C31" s="48" t="s">
        <v>9</v>
      </c>
      <c r="D31" s="35" t="s">
        <v>307</v>
      </c>
    </row>
    <row r="32" spans="1:4" ht="171.6">
      <c r="A32" s="161"/>
      <c r="B32" s="37" t="s">
        <v>349</v>
      </c>
      <c r="C32" s="16">
        <f>C4+3</f>
        <v>42904</v>
      </c>
      <c r="D32" s="37" t="s">
        <v>308</v>
      </c>
    </row>
    <row r="33" spans="1:4">
      <c r="A33" s="160">
        <v>11</v>
      </c>
      <c r="B33" s="14" t="s">
        <v>32</v>
      </c>
      <c r="C33" s="8" t="str">
        <f>"С "&amp;LOWER(SUBSTITUTE(SUBSTITUTE(SUBSTITUTE(TEXT(C4+1,"ДД ММММ ГГГГ"),"ь","я",1),"т ","та ",1),"й","я",1))&amp;" г."</f>
        <v>С 16 июня 2017 г.</v>
      </c>
      <c r="D33" s="14" t="s">
        <v>35</v>
      </c>
    </row>
    <row r="34" spans="1:4">
      <c r="A34" s="161"/>
      <c r="B34" s="15" t="s">
        <v>33</v>
      </c>
      <c r="C34" s="18" t="str">
        <f>"по "&amp;LOWER(SUBSTITUTE(SUBSTITUTE(SUBSTITUTE(TEXT(C4+31,"ДД ММММ ГГГГ"),"ь","я",1),"т ","та ",1),"й","я",1))&amp;" г."</f>
        <v>по 16 июля 2017 г.</v>
      </c>
      <c r="D34" s="15" t="s">
        <v>36</v>
      </c>
    </row>
    <row r="35" spans="1:4">
      <c r="A35" s="160">
        <v>12</v>
      </c>
      <c r="B35" s="162" t="s">
        <v>461</v>
      </c>
      <c r="C35" s="8" t="str">
        <f>"С "&amp;LOWER(SUBSTITUTE(SUBSTITUTE(SUBSTITUTE(TEXT(C4+1,"ДД ММММ ГГГГ"),"ь","я",1),"т ","та ",1),"й","я",1))&amp;" г."</f>
        <v>С 16 июня 2017 г.</v>
      </c>
      <c r="D35" s="168" t="s">
        <v>34</v>
      </c>
    </row>
    <row r="36" spans="1:4" ht="45" customHeight="1">
      <c r="A36" s="161"/>
      <c r="B36" s="163"/>
      <c r="C36" s="19" t="str">
        <f>"по "&amp;LOWER(SUBSTITUTE(SUBSTITUTE(SUBSTITUTE(TEXT(C4+25,"ДД ММММ ГГГГ"),"ь","я",1),"т ","та ",1),"й","я",1))&amp;" г."</f>
        <v>по 10 июля 2017 г.</v>
      </c>
      <c r="D36" s="170"/>
    </row>
    <row r="37" spans="1:4" ht="18" customHeight="1">
      <c r="A37" s="160">
        <v>13</v>
      </c>
      <c r="B37" s="175" t="s">
        <v>312</v>
      </c>
      <c r="C37" s="8" t="str">
        <f>"С "&amp;LOWER(SUBSTITUTE(SUBSTITUTE(SUBSTITUTE(TEXT(C4+1,"ДД ММММ ГГГГ"),"ь","я",1),"т ","та ",1),"й","я",1))&amp;" г."</f>
        <v>С 16 июня 2017 г.</v>
      </c>
      <c r="D37" s="168" t="s">
        <v>38</v>
      </c>
    </row>
    <row r="38" spans="1:4" ht="59.25" customHeight="1">
      <c r="A38" s="161"/>
      <c r="B38" s="180"/>
      <c r="C38" s="19" t="str">
        <f>"по "&amp;LOWER(SUBSTITUTE(SUBSTITUTE(SUBSTITUTE(TEXT(C4+31,"ДД ММММ ГГГГ"),"ь","я",1),"т ","та ",1),"й","я",1))&amp;" г."</f>
        <v>по 16 июля 2017 г.</v>
      </c>
      <c r="D38" s="170"/>
    </row>
    <row r="39" spans="1:4">
      <c r="A39" s="160">
        <v>14</v>
      </c>
      <c r="B39" s="14" t="s">
        <v>97</v>
      </c>
      <c r="C39" s="8" t="s">
        <v>39</v>
      </c>
      <c r="D39" s="20" t="s">
        <v>354</v>
      </c>
    </row>
    <row r="40" spans="1:4" ht="78" customHeight="1">
      <c r="A40" s="161"/>
      <c r="B40" s="37" t="s">
        <v>463</v>
      </c>
      <c r="C40" s="16">
        <f>C4+25</f>
        <v>42926</v>
      </c>
      <c r="D40" s="37" t="s">
        <v>462</v>
      </c>
    </row>
    <row r="41" spans="1:4" ht="78">
      <c r="A41" s="27">
        <v>15</v>
      </c>
      <c r="B41" s="12" t="s">
        <v>41</v>
      </c>
      <c r="C41" s="23" t="s">
        <v>42</v>
      </c>
      <c r="D41" s="23" t="s">
        <v>40</v>
      </c>
    </row>
    <row r="42" spans="1:4" ht="111" customHeight="1">
      <c r="A42" s="27">
        <v>16</v>
      </c>
      <c r="B42" s="23" t="s">
        <v>508</v>
      </c>
      <c r="C42" s="23" t="s">
        <v>43</v>
      </c>
      <c r="D42" s="23" t="s">
        <v>40</v>
      </c>
    </row>
    <row r="43" spans="1:4" ht="124.8">
      <c r="A43" s="27">
        <v>17</v>
      </c>
      <c r="B43" s="23" t="s">
        <v>464</v>
      </c>
      <c r="C43" s="23" t="s">
        <v>43</v>
      </c>
      <c r="D43" s="23" t="s">
        <v>40</v>
      </c>
    </row>
    <row r="44" spans="1:4" ht="94.5" customHeight="1">
      <c r="A44" s="27">
        <v>18</v>
      </c>
      <c r="B44" s="24" t="s">
        <v>313</v>
      </c>
      <c r="C44" s="24" t="s">
        <v>44</v>
      </c>
      <c r="D44" s="24" t="s">
        <v>465</v>
      </c>
    </row>
    <row r="45" spans="1:4" ht="144" customHeight="1">
      <c r="A45" s="27">
        <v>19</v>
      </c>
      <c r="B45" s="23" t="s">
        <v>45</v>
      </c>
      <c r="C45" s="23" t="s">
        <v>46</v>
      </c>
      <c r="D45" s="23" t="s">
        <v>47</v>
      </c>
    </row>
    <row r="46" spans="1:4" ht="144" customHeight="1">
      <c r="A46" s="27">
        <v>20</v>
      </c>
      <c r="B46" s="23" t="s">
        <v>63</v>
      </c>
      <c r="C46" s="23" t="s">
        <v>64</v>
      </c>
      <c r="D46" s="23" t="s">
        <v>65</v>
      </c>
    </row>
    <row r="47" spans="1:4" ht="109.2">
      <c r="A47" s="27">
        <v>21</v>
      </c>
      <c r="B47" s="24" t="s">
        <v>48</v>
      </c>
      <c r="C47" s="24" t="s">
        <v>49</v>
      </c>
      <c r="D47" s="24" t="s">
        <v>66</v>
      </c>
    </row>
    <row r="48" spans="1:4" ht="171.6">
      <c r="A48" s="28">
        <v>22</v>
      </c>
      <c r="B48" s="35" t="s">
        <v>467</v>
      </c>
      <c r="C48" s="35" t="s">
        <v>51</v>
      </c>
      <c r="D48" s="35" t="s">
        <v>52</v>
      </c>
    </row>
    <row r="49" spans="1:4" ht="31.2">
      <c r="A49" s="28">
        <v>23</v>
      </c>
      <c r="B49" s="35" t="s">
        <v>67</v>
      </c>
      <c r="C49" s="21" t="s">
        <v>53</v>
      </c>
      <c r="D49" s="35" t="s">
        <v>65</v>
      </c>
    </row>
    <row r="50" spans="1:4" ht="31.2">
      <c r="A50" s="29"/>
      <c r="B50" s="37" t="s">
        <v>68</v>
      </c>
      <c r="C50" s="30">
        <f>C4+31</f>
        <v>42932</v>
      </c>
      <c r="D50" s="37"/>
    </row>
    <row r="51" spans="1:4" ht="30.75" customHeight="1">
      <c r="A51" s="181">
        <v>24</v>
      </c>
      <c r="B51" s="10" t="s">
        <v>54</v>
      </c>
      <c r="C51" s="10" t="s">
        <v>53</v>
      </c>
      <c r="D51" s="36" t="s">
        <v>47</v>
      </c>
    </row>
    <row r="52" spans="1:4" ht="46.8">
      <c r="A52" s="161"/>
      <c r="B52" s="15" t="s">
        <v>314</v>
      </c>
      <c r="C52" s="30">
        <f>C4+31</f>
        <v>42932</v>
      </c>
      <c r="D52" s="15"/>
    </row>
    <row r="53" spans="1:4" ht="173.25" customHeight="1">
      <c r="A53" s="131">
        <v>25</v>
      </c>
      <c r="B53" s="23" t="s">
        <v>69</v>
      </c>
      <c r="C53" s="23" t="s">
        <v>62</v>
      </c>
      <c r="D53" s="23" t="s">
        <v>70</v>
      </c>
    </row>
    <row r="54" spans="1:4" ht="146.25" customHeight="1">
      <c r="A54" s="29">
        <v>26</v>
      </c>
      <c r="B54" s="24" t="s">
        <v>71</v>
      </c>
      <c r="C54" s="24" t="s">
        <v>55</v>
      </c>
      <c r="D54" s="24" t="s">
        <v>72</v>
      </c>
    </row>
    <row r="55" spans="1:4" ht="97.5" customHeight="1">
      <c r="A55" s="29">
        <v>27</v>
      </c>
      <c r="B55" s="24" t="s">
        <v>74</v>
      </c>
      <c r="C55" s="24" t="s">
        <v>73</v>
      </c>
      <c r="D55" s="24" t="s">
        <v>40</v>
      </c>
    </row>
    <row r="56" spans="1:4" ht="79.5" customHeight="1">
      <c r="A56" s="112">
        <v>28</v>
      </c>
      <c r="B56" s="23" t="s">
        <v>315</v>
      </c>
      <c r="C56" s="23" t="s">
        <v>56</v>
      </c>
      <c r="D56" s="23" t="s">
        <v>57</v>
      </c>
    </row>
    <row r="57" spans="1:4" ht="127.5" customHeight="1">
      <c r="A57" s="27">
        <v>29</v>
      </c>
      <c r="B57" s="24" t="s">
        <v>470</v>
      </c>
      <c r="C57" s="24" t="s">
        <v>58</v>
      </c>
      <c r="D57" s="24" t="s">
        <v>75</v>
      </c>
    </row>
    <row r="58" spans="1:4">
      <c r="A58" s="165" t="s">
        <v>76</v>
      </c>
      <c r="B58" s="166"/>
      <c r="C58" s="166"/>
      <c r="D58" s="167"/>
    </row>
    <row r="59" spans="1:4" ht="158.25" customHeight="1">
      <c r="A59" s="27">
        <v>30</v>
      </c>
      <c r="B59" s="24" t="s">
        <v>59</v>
      </c>
      <c r="C59" s="24" t="s">
        <v>61</v>
      </c>
      <c r="D59" s="24" t="s">
        <v>60</v>
      </c>
    </row>
    <row r="60" spans="1:4" ht="79.5" customHeight="1">
      <c r="A60" s="27">
        <v>31</v>
      </c>
      <c r="B60" s="24" t="s">
        <v>366</v>
      </c>
      <c r="C60" s="24" t="s">
        <v>77</v>
      </c>
      <c r="D60" s="24" t="s">
        <v>78</v>
      </c>
    </row>
    <row r="61" spans="1:4" ht="202.8">
      <c r="A61" s="27">
        <v>32</v>
      </c>
      <c r="B61" s="24" t="s">
        <v>79</v>
      </c>
      <c r="C61" s="24" t="s">
        <v>80</v>
      </c>
      <c r="D61" s="24" t="s">
        <v>66</v>
      </c>
    </row>
    <row r="62" spans="1:4" ht="15.75" customHeight="1">
      <c r="A62" s="28">
        <v>33</v>
      </c>
      <c r="B62" s="22" t="s">
        <v>82</v>
      </c>
      <c r="C62" s="35" t="s">
        <v>9</v>
      </c>
      <c r="D62" s="35" t="s">
        <v>84</v>
      </c>
    </row>
    <row r="63" spans="1:4">
      <c r="A63" s="38"/>
      <c r="B63" s="10" t="s">
        <v>317</v>
      </c>
      <c r="C63" s="40">
        <f>C5-6</f>
        <v>42982</v>
      </c>
      <c r="D63" s="10" t="s">
        <v>85</v>
      </c>
    </row>
    <row r="64" spans="1:4" ht="62.4">
      <c r="A64" s="38"/>
      <c r="B64" s="39" t="s">
        <v>318</v>
      </c>
      <c r="C64" s="10" t="s">
        <v>83</v>
      </c>
      <c r="D64" s="36" t="s">
        <v>316</v>
      </c>
    </row>
    <row r="65" spans="1:4">
      <c r="A65" s="29"/>
      <c r="B65" s="15"/>
      <c r="C65" s="41">
        <f>C5-2</f>
        <v>42986</v>
      </c>
      <c r="D65" s="15"/>
    </row>
    <row r="66" spans="1:4" ht="16.5" customHeight="1">
      <c r="A66" s="28">
        <v>34</v>
      </c>
      <c r="B66" s="21" t="s">
        <v>81</v>
      </c>
      <c r="C66" s="35" t="s">
        <v>9</v>
      </c>
      <c r="D66" s="35" t="s">
        <v>84</v>
      </c>
    </row>
    <row r="67" spans="1:4">
      <c r="A67" s="38"/>
      <c r="B67" s="42" t="s">
        <v>87</v>
      </c>
      <c r="C67" s="40">
        <f>C5-16</f>
        <v>42972</v>
      </c>
      <c r="D67" s="10" t="s">
        <v>87</v>
      </c>
    </row>
    <row r="68" spans="1:4" ht="62.4">
      <c r="A68" s="38"/>
      <c r="B68" s="36" t="s">
        <v>86</v>
      </c>
      <c r="C68" s="10" t="s">
        <v>600</v>
      </c>
      <c r="D68" s="36" t="s">
        <v>88</v>
      </c>
    </row>
    <row r="69" spans="1:4">
      <c r="A69" s="29"/>
      <c r="B69" s="15"/>
      <c r="C69" s="41">
        <f>C5-2</f>
        <v>42986</v>
      </c>
      <c r="D69" s="15"/>
    </row>
    <row r="70" spans="1:4">
      <c r="A70" s="28">
        <v>35</v>
      </c>
      <c r="B70" s="21" t="s">
        <v>89</v>
      </c>
      <c r="C70" s="35" t="s">
        <v>9</v>
      </c>
      <c r="D70" s="21" t="s">
        <v>35</v>
      </c>
    </row>
    <row r="71" spans="1:4" ht="50.25" customHeight="1">
      <c r="A71" s="38"/>
      <c r="B71" s="39" t="s">
        <v>319</v>
      </c>
      <c r="C71" s="40">
        <f>C5-6</f>
        <v>42982</v>
      </c>
      <c r="D71" s="39" t="s">
        <v>36</v>
      </c>
    </row>
    <row r="72" spans="1:4">
      <c r="A72" s="28">
        <v>36</v>
      </c>
      <c r="B72" s="21" t="s">
        <v>89</v>
      </c>
      <c r="C72" s="35" t="s">
        <v>9</v>
      </c>
      <c r="D72" s="21" t="s">
        <v>91</v>
      </c>
    </row>
    <row r="73" spans="1:4" ht="19.5" customHeight="1">
      <c r="A73" s="29"/>
      <c r="B73" s="37" t="s">
        <v>90</v>
      </c>
      <c r="C73" s="41">
        <f>C5-6</f>
        <v>42982</v>
      </c>
      <c r="D73" s="10" t="s">
        <v>36</v>
      </c>
    </row>
    <row r="74" spans="1:4">
      <c r="A74" s="28">
        <v>37</v>
      </c>
      <c r="B74" s="21" t="s">
        <v>89</v>
      </c>
      <c r="C74" s="44" t="s">
        <v>9</v>
      </c>
      <c r="D74" s="21" t="s">
        <v>91</v>
      </c>
    </row>
    <row r="75" spans="1:4" ht="36" customHeight="1">
      <c r="A75" s="38"/>
      <c r="B75" s="39" t="s">
        <v>320</v>
      </c>
      <c r="C75" s="45">
        <f>C5-16</f>
        <v>42972</v>
      </c>
      <c r="D75" s="39" t="s">
        <v>36</v>
      </c>
    </row>
    <row r="76" spans="1:4" ht="15.75" customHeight="1">
      <c r="A76" s="165" t="s">
        <v>92</v>
      </c>
      <c r="B76" s="166"/>
      <c r="C76" s="166"/>
      <c r="D76" s="167"/>
    </row>
    <row r="77" spans="1:4" ht="18" customHeight="1">
      <c r="A77" s="28">
        <v>38</v>
      </c>
      <c r="B77" s="110" t="s">
        <v>93</v>
      </c>
      <c r="C77" s="110" t="s">
        <v>9</v>
      </c>
      <c r="D77" s="110" t="s">
        <v>95</v>
      </c>
    </row>
    <row r="78" spans="1:4" ht="375" customHeight="1">
      <c r="A78" s="29"/>
      <c r="B78" s="37" t="s">
        <v>94</v>
      </c>
      <c r="C78" s="30">
        <f>C4+5</f>
        <v>42906</v>
      </c>
      <c r="D78" s="37" t="s">
        <v>96</v>
      </c>
    </row>
    <row r="79" spans="1:4" ht="15.75" customHeight="1">
      <c r="A79" s="28">
        <v>39</v>
      </c>
      <c r="B79" s="21" t="s">
        <v>97</v>
      </c>
      <c r="C79" s="21" t="s">
        <v>9</v>
      </c>
      <c r="D79" s="21" t="s">
        <v>98</v>
      </c>
    </row>
    <row r="80" spans="1:4" ht="93.6">
      <c r="A80" s="29"/>
      <c r="B80" s="17" t="s">
        <v>373</v>
      </c>
      <c r="C80" s="30">
        <f>C4+10</f>
        <v>42911</v>
      </c>
      <c r="D80" s="37" t="s">
        <v>99</v>
      </c>
    </row>
    <row r="81" spans="1:4" ht="15.75" customHeight="1">
      <c r="A81" s="28">
        <v>40</v>
      </c>
      <c r="B81" s="21" t="s">
        <v>100</v>
      </c>
      <c r="C81" s="21" t="s">
        <v>9</v>
      </c>
      <c r="D81" s="21" t="s">
        <v>102</v>
      </c>
    </row>
    <row r="82" spans="1:4" ht="46.8">
      <c r="A82" s="29"/>
      <c r="B82" s="15" t="s">
        <v>101</v>
      </c>
      <c r="C82" s="30">
        <f>C4+15</f>
        <v>42916</v>
      </c>
      <c r="D82" s="15" t="s">
        <v>103</v>
      </c>
    </row>
    <row r="83" spans="1:4" ht="169.5" customHeight="1">
      <c r="A83" s="27">
        <v>41</v>
      </c>
      <c r="B83" s="12" t="s">
        <v>105</v>
      </c>
      <c r="C83" s="24" t="s">
        <v>104</v>
      </c>
      <c r="D83" s="24" t="s">
        <v>106</v>
      </c>
    </row>
    <row r="84" spans="1:4" ht="16.5" customHeight="1">
      <c r="A84" s="28">
        <v>42</v>
      </c>
      <c r="B84" s="35" t="s">
        <v>109</v>
      </c>
      <c r="C84" s="8" t="str">
        <f>"С "&amp;LOWER(SUBSTITUTE(SUBSTITUTE(SUBSTITUTE(TEXT(C5-5,"Д ММММ ГГГГ"),"ь","я",1),"т ","та ",1),"й","я",1))&amp;" г."</f>
        <v>С 5 сентября 2017 г.</v>
      </c>
      <c r="D84" s="21"/>
    </row>
    <row r="85" spans="1:4" ht="124.8">
      <c r="A85" s="29"/>
      <c r="B85" s="37" t="s">
        <v>108</v>
      </c>
      <c r="C85" s="37" t="str">
        <f>"по "&amp;LOWER(SUBSTITUTE(SUBSTITUTE(SUBSTITUTE(TEXT(C5,"ДД ММММ ГГГГ"),"ь","я",1),"т ","та ",1),"й","я",1))&amp;" г. включительно"</f>
        <v>по 10 сентября 2017 г. включительно</v>
      </c>
      <c r="D85" s="15"/>
    </row>
    <row r="86" spans="1:4" ht="15.75" customHeight="1">
      <c r="A86" s="28">
        <v>43</v>
      </c>
      <c r="B86" s="35" t="s">
        <v>107</v>
      </c>
      <c r="C86" s="46">
        <f>C5</f>
        <v>42988</v>
      </c>
      <c r="D86" s="21"/>
    </row>
    <row r="87" spans="1:4" ht="96" customHeight="1">
      <c r="A87" s="29"/>
      <c r="B87" s="37" t="s">
        <v>110</v>
      </c>
      <c r="C87" s="37" t="s">
        <v>111</v>
      </c>
      <c r="D87" s="15"/>
    </row>
    <row r="88" spans="1:4">
      <c r="A88" s="28">
        <v>44</v>
      </c>
      <c r="B88" s="35" t="s">
        <v>112</v>
      </c>
      <c r="C88" s="21"/>
      <c r="D88" s="21" t="s">
        <v>119</v>
      </c>
    </row>
    <row r="89" spans="1:4" ht="108.75" customHeight="1">
      <c r="A89" s="38"/>
      <c r="B89" s="39" t="s">
        <v>113</v>
      </c>
      <c r="C89" s="39" t="s">
        <v>115</v>
      </c>
      <c r="D89" s="39" t="s">
        <v>120</v>
      </c>
    </row>
    <row r="90" spans="1:4">
      <c r="A90" s="38"/>
      <c r="B90" s="10"/>
      <c r="C90" s="43">
        <f>C5-1</f>
        <v>42987</v>
      </c>
      <c r="D90" s="10"/>
    </row>
    <row r="91" spans="1:4" ht="124.5" customHeight="1">
      <c r="A91" s="38"/>
      <c r="B91" s="39" t="s">
        <v>473</v>
      </c>
      <c r="C91" s="39" t="s">
        <v>114</v>
      </c>
      <c r="D91" s="10"/>
    </row>
    <row r="92" spans="1:4" ht="18.75" customHeight="1">
      <c r="A92" s="38"/>
      <c r="B92" s="10"/>
      <c r="C92" s="40">
        <f>C5-1</f>
        <v>42987</v>
      </c>
      <c r="D92" s="10"/>
    </row>
    <row r="93" spans="1:4" ht="203.25" customHeight="1">
      <c r="A93" s="38"/>
      <c r="B93" s="39" t="s">
        <v>321</v>
      </c>
      <c r="C93" s="39" t="s">
        <v>116</v>
      </c>
      <c r="D93" s="10"/>
    </row>
    <row r="94" spans="1:4" ht="15" customHeight="1">
      <c r="A94" s="38"/>
      <c r="B94" s="10"/>
      <c r="C94" s="40">
        <f>C5-1</f>
        <v>42987</v>
      </c>
      <c r="D94" s="10"/>
    </row>
    <row r="95" spans="1:4" ht="156">
      <c r="A95" s="38"/>
      <c r="B95" s="39" t="s">
        <v>117</v>
      </c>
      <c r="C95" s="36" t="s">
        <v>118</v>
      </c>
      <c r="D95" s="10"/>
    </row>
    <row r="96" spans="1:4" ht="19.5" customHeight="1">
      <c r="A96" s="58"/>
      <c r="B96" s="42"/>
      <c r="C96" s="73">
        <f>C5-1</f>
        <v>42987</v>
      </c>
      <c r="D96" s="42"/>
    </row>
    <row r="97" spans="1:5" ht="15.75" customHeight="1">
      <c r="A97" s="55">
        <v>45</v>
      </c>
      <c r="B97" s="63" t="s">
        <v>379</v>
      </c>
      <c r="C97" s="8" t="s">
        <v>9</v>
      </c>
      <c r="D97" s="59" t="s">
        <v>377</v>
      </c>
    </row>
    <row r="98" spans="1:5" ht="108" customHeight="1">
      <c r="A98" s="29"/>
      <c r="B98" s="37" t="s">
        <v>380</v>
      </c>
      <c r="C98" s="30">
        <f>C5-11</f>
        <v>42977</v>
      </c>
      <c r="D98" s="17" t="s">
        <v>381</v>
      </c>
    </row>
    <row r="99" spans="1:5" ht="15.75" customHeight="1">
      <c r="A99" s="58">
        <v>46</v>
      </c>
      <c r="B99" s="39" t="s">
        <v>121</v>
      </c>
      <c r="C99" s="58" t="str">
        <f>"С "&amp;LOWER(SUBSTITUTE(SUBSTITUTE(SUBSTITUTE(TEXT(C5-29,"Д ММММ ГГГГ"),"ь","я",1),"т ","та ",1),"й","я",1))&amp;" г."</f>
        <v>С 12 августа 2017 г.</v>
      </c>
      <c r="D99" s="39" t="s">
        <v>122</v>
      </c>
    </row>
    <row r="100" spans="1:5" ht="15" customHeight="1">
      <c r="A100" s="38"/>
      <c r="B100" s="39" t="s">
        <v>126</v>
      </c>
      <c r="C100" s="39" t="s">
        <v>123</v>
      </c>
      <c r="D100" s="39" t="s">
        <v>124</v>
      </c>
      <c r="E100" s="52"/>
    </row>
    <row r="101" spans="1:5" ht="78">
      <c r="A101" s="29"/>
      <c r="B101" s="37" t="s">
        <v>127</v>
      </c>
      <c r="C101" s="30">
        <f>C5-1</f>
        <v>42987</v>
      </c>
      <c r="D101" s="37" t="s">
        <v>125</v>
      </c>
      <c r="E101" s="52"/>
    </row>
    <row r="102" spans="1:5">
      <c r="A102" s="31">
        <v>47</v>
      </c>
      <c r="B102" s="128" t="s">
        <v>128</v>
      </c>
      <c r="C102" s="128" t="s">
        <v>9</v>
      </c>
      <c r="D102" s="128" t="s">
        <v>130</v>
      </c>
      <c r="E102" s="52"/>
    </row>
    <row r="103" spans="1:5" ht="139.5" customHeight="1">
      <c r="A103" s="29"/>
      <c r="B103" s="37" t="s">
        <v>129</v>
      </c>
      <c r="C103" s="30">
        <f>C4+30</f>
        <v>42931</v>
      </c>
      <c r="D103" s="37" t="s">
        <v>131</v>
      </c>
    </row>
    <row r="104" spans="1:5">
      <c r="A104" s="31">
        <v>48</v>
      </c>
      <c r="B104" s="34" t="s">
        <v>132</v>
      </c>
      <c r="C104" s="32" t="s">
        <v>9</v>
      </c>
      <c r="D104" s="32" t="s">
        <v>134</v>
      </c>
    </row>
    <row r="105" spans="1:5" ht="78">
      <c r="A105" s="29"/>
      <c r="B105" s="17" t="s">
        <v>133</v>
      </c>
      <c r="C105" s="30">
        <f>C4+30</f>
        <v>42931</v>
      </c>
      <c r="D105" s="17" t="s">
        <v>135</v>
      </c>
    </row>
    <row r="106" spans="1:5" ht="77.25" customHeight="1">
      <c r="A106" s="31">
        <v>49</v>
      </c>
      <c r="B106" s="34" t="s">
        <v>137</v>
      </c>
      <c r="C106" s="34" t="s">
        <v>136</v>
      </c>
      <c r="D106" s="34" t="s">
        <v>138</v>
      </c>
    </row>
    <row r="107" spans="1:5" ht="78">
      <c r="A107" s="29"/>
      <c r="B107" s="37" t="s">
        <v>139</v>
      </c>
      <c r="C107" s="30">
        <f>C5-31</f>
        <v>42957</v>
      </c>
      <c r="D107" s="37" t="s">
        <v>140</v>
      </c>
    </row>
    <row r="108" spans="1:5" ht="77.25" customHeight="1">
      <c r="A108" s="31">
        <v>50</v>
      </c>
      <c r="B108" s="34" t="s">
        <v>392</v>
      </c>
      <c r="C108" s="34" t="s">
        <v>136</v>
      </c>
      <c r="D108" s="59" t="s">
        <v>393</v>
      </c>
    </row>
    <row r="109" spans="1:5" ht="126" customHeight="1">
      <c r="A109" s="29"/>
      <c r="B109" s="17"/>
      <c r="C109" s="30">
        <f>C5-31</f>
        <v>42957</v>
      </c>
      <c r="D109" s="17" t="s">
        <v>394</v>
      </c>
    </row>
    <row r="110" spans="1:5" ht="140.4">
      <c r="A110" s="33">
        <v>51</v>
      </c>
      <c r="B110" s="23" t="s">
        <v>144</v>
      </c>
      <c r="C110" s="12" t="s">
        <v>145</v>
      </c>
      <c r="D110" s="23" t="s">
        <v>146</v>
      </c>
    </row>
    <row r="111" spans="1:5" ht="78">
      <c r="A111" s="127">
        <v>52</v>
      </c>
      <c r="B111" s="128" t="s">
        <v>147</v>
      </c>
      <c r="C111" s="128" t="s">
        <v>136</v>
      </c>
      <c r="D111" s="128" t="s">
        <v>149</v>
      </c>
    </row>
    <row r="112" spans="1:5" ht="62.4">
      <c r="A112" s="29"/>
      <c r="B112" s="37" t="s">
        <v>148</v>
      </c>
      <c r="C112" s="30">
        <f>C5-31</f>
        <v>42957</v>
      </c>
      <c r="D112" s="37" t="s">
        <v>150</v>
      </c>
    </row>
    <row r="113" spans="1:4" ht="78">
      <c r="A113" s="31">
        <v>53</v>
      </c>
      <c r="B113" s="34" t="s">
        <v>151</v>
      </c>
      <c r="C113" s="34" t="s">
        <v>136</v>
      </c>
      <c r="D113" s="32" t="s">
        <v>153</v>
      </c>
    </row>
    <row r="114" spans="1:4" ht="156">
      <c r="A114" s="29"/>
      <c r="B114" s="17" t="s">
        <v>152</v>
      </c>
      <c r="C114" s="30">
        <f>C5-31</f>
        <v>42957</v>
      </c>
      <c r="D114" s="15" t="s">
        <v>154</v>
      </c>
    </row>
    <row r="115" spans="1:4" ht="78">
      <c r="A115" s="31">
        <v>54</v>
      </c>
      <c r="B115" s="32" t="s">
        <v>155</v>
      </c>
      <c r="C115" s="34" t="s">
        <v>136</v>
      </c>
      <c r="D115" s="34" t="s">
        <v>142</v>
      </c>
    </row>
    <row r="116" spans="1:4" ht="77.25" customHeight="1">
      <c r="A116" s="29"/>
      <c r="B116" s="17" t="s">
        <v>143</v>
      </c>
      <c r="C116" s="30">
        <f>C5-31</f>
        <v>42957</v>
      </c>
      <c r="D116" s="17" t="s">
        <v>141</v>
      </c>
    </row>
    <row r="117" spans="1:4" ht="125.25" customHeight="1">
      <c r="A117" s="33">
        <v>55</v>
      </c>
      <c r="B117" s="23" t="s">
        <v>156</v>
      </c>
      <c r="C117" s="23" t="s">
        <v>157</v>
      </c>
      <c r="D117" s="23" t="s">
        <v>146</v>
      </c>
    </row>
    <row r="118" spans="1:4" ht="124.8">
      <c r="A118" s="33">
        <v>56</v>
      </c>
      <c r="B118" s="23" t="s">
        <v>158</v>
      </c>
      <c r="C118" s="23" t="s">
        <v>159</v>
      </c>
      <c r="D118" s="23" t="s">
        <v>146</v>
      </c>
    </row>
    <row r="119" spans="1:4" ht="93.6">
      <c r="A119" s="33">
        <v>57</v>
      </c>
      <c r="B119" s="23" t="s">
        <v>160</v>
      </c>
      <c r="C119" s="23" t="s">
        <v>161</v>
      </c>
      <c r="D119" s="23" t="s">
        <v>162</v>
      </c>
    </row>
    <row r="120" spans="1:4" ht="93.6">
      <c r="A120" s="33">
        <v>58</v>
      </c>
      <c r="B120" s="23" t="s">
        <v>163</v>
      </c>
      <c r="C120" s="23" t="s">
        <v>164</v>
      </c>
      <c r="D120" s="23" t="s">
        <v>165</v>
      </c>
    </row>
    <row r="121" spans="1:4" ht="140.4">
      <c r="A121" s="33">
        <v>59</v>
      </c>
      <c r="B121" s="23" t="s">
        <v>166</v>
      </c>
      <c r="C121" s="23" t="s">
        <v>167</v>
      </c>
      <c r="D121" s="23" t="s">
        <v>168</v>
      </c>
    </row>
    <row r="122" spans="1:4" ht="202.8">
      <c r="A122" s="33">
        <v>60</v>
      </c>
      <c r="B122" s="23" t="s">
        <v>169</v>
      </c>
      <c r="C122" s="23" t="s">
        <v>170</v>
      </c>
      <c r="D122" s="23" t="s">
        <v>171</v>
      </c>
    </row>
    <row r="123" spans="1:4" ht="149.25" customHeight="1">
      <c r="A123" s="33">
        <v>61</v>
      </c>
      <c r="B123" s="23" t="s">
        <v>172</v>
      </c>
      <c r="C123" s="23" t="s">
        <v>173</v>
      </c>
      <c r="D123" s="23" t="s">
        <v>174</v>
      </c>
    </row>
    <row r="124" spans="1:4" ht="104.25" customHeight="1">
      <c r="A124" s="33">
        <v>62</v>
      </c>
      <c r="B124" s="23" t="s">
        <v>175</v>
      </c>
      <c r="C124" s="23" t="s">
        <v>176</v>
      </c>
      <c r="D124" s="23" t="s">
        <v>413</v>
      </c>
    </row>
    <row r="125" spans="1:4" ht="87" customHeight="1">
      <c r="A125" s="33">
        <v>63</v>
      </c>
      <c r="B125" s="23" t="s">
        <v>177</v>
      </c>
      <c r="C125" s="23" t="s">
        <v>178</v>
      </c>
      <c r="D125" s="23" t="s">
        <v>179</v>
      </c>
    </row>
    <row r="126" spans="1:4">
      <c r="A126" s="31">
        <v>64</v>
      </c>
      <c r="B126" s="34" t="s">
        <v>415</v>
      </c>
      <c r="C126" s="34" t="s">
        <v>180</v>
      </c>
      <c r="D126" s="34" t="s">
        <v>181</v>
      </c>
    </row>
    <row r="127" spans="1:4" ht="218.25" customHeight="1">
      <c r="A127" s="29"/>
      <c r="B127" s="17" t="s">
        <v>416</v>
      </c>
      <c r="C127" s="30">
        <f>C4+30</f>
        <v>42931</v>
      </c>
      <c r="D127" s="17" t="s">
        <v>182</v>
      </c>
    </row>
    <row r="128" spans="1:4" ht="157.5" customHeight="1">
      <c r="A128" s="33">
        <v>65</v>
      </c>
      <c r="B128" s="23" t="s">
        <v>184</v>
      </c>
      <c r="C128" s="23" t="s">
        <v>183</v>
      </c>
      <c r="D128" s="23" t="s">
        <v>78</v>
      </c>
    </row>
    <row r="129" spans="1:4">
      <c r="A129" s="31">
        <v>66</v>
      </c>
      <c r="B129" s="34" t="s">
        <v>185</v>
      </c>
      <c r="C129" s="34" t="s">
        <v>188</v>
      </c>
      <c r="D129" s="34" t="s">
        <v>95</v>
      </c>
    </row>
    <row r="130" spans="1:4" ht="76.5" customHeight="1">
      <c r="A130" s="29"/>
      <c r="B130" s="17" t="s">
        <v>186</v>
      </c>
      <c r="C130" s="30">
        <f>C5-31</f>
        <v>42957</v>
      </c>
      <c r="D130" s="37" t="s">
        <v>187</v>
      </c>
    </row>
    <row r="131" spans="1:4">
      <c r="A131" s="31">
        <v>67</v>
      </c>
      <c r="B131" s="34" t="s">
        <v>189</v>
      </c>
      <c r="C131" s="34" t="s">
        <v>188</v>
      </c>
      <c r="D131" s="34" t="s">
        <v>130</v>
      </c>
    </row>
    <row r="132" spans="1:4" ht="281.25" customHeight="1">
      <c r="A132" s="29"/>
      <c r="B132" s="17" t="s">
        <v>421</v>
      </c>
      <c r="C132" s="30">
        <f>C5+10</f>
        <v>42998</v>
      </c>
      <c r="D132" s="17" t="s">
        <v>420</v>
      </c>
    </row>
    <row r="133" spans="1:4">
      <c r="A133" s="31">
        <v>68</v>
      </c>
      <c r="B133" s="34" t="s">
        <v>191</v>
      </c>
      <c r="C133" s="53" t="s">
        <v>190</v>
      </c>
      <c r="D133" s="34" t="s">
        <v>130</v>
      </c>
    </row>
    <row r="134" spans="1:4" ht="93.6">
      <c r="A134" s="29"/>
      <c r="B134" s="17" t="s">
        <v>422</v>
      </c>
      <c r="C134" s="16">
        <f>DATE(YEAR(C5)+3,MONTH(C5),DAY(C5))</f>
        <v>44084</v>
      </c>
      <c r="D134" s="17" t="s">
        <v>423</v>
      </c>
    </row>
    <row r="135" spans="1:4" ht="66" customHeight="1">
      <c r="A135" s="33">
        <v>69</v>
      </c>
      <c r="B135" s="24" t="s">
        <v>192</v>
      </c>
      <c r="C135" s="24" t="s">
        <v>193</v>
      </c>
      <c r="D135" s="24" t="s">
        <v>194</v>
      </c>
    </row>
    <row r="136" spans="1:4" ht="18.75" customHeight="1">
      <c r="A136" s="165" t="s">
        <v>195</v>
      </c>
      <c r="B136" s="166"/>
      <c r="C136" s="166"/>
      <c r="D136" s="167"/>
    </row>
    <row r="137" spans="1:4">
      <c r="A137" s="48">
        <v>70</v>
      </c>
      <c r="B137" s="50" t="s">
        <v>196</v>
      </c>
      <c r="C137" s="50" t="s">
        <v>9</v>
      </c>
      <c r="D137" s="50" t="s">
        <v>198</v>
      </c>
    </row>
    <row r="138" spans="1:4" ht="62.4">
      <c r="A138" s="29"/>
      <c r="B138" s="15" t="s">
        <v>197</v>
      </c>
      <c r="C138" s="30">
        <f>C4+9</f>
        <v>42910</v>
      </c>
      <c r="D138" s="17" t="s">
        <v>199</v>
      </c>
    </row>
    <row r="139" spans="1:4">
      <c r="A139" s="48">
        <v>71</v>
      </c>
      <c r="B139" s="49" t="s">
        <v>200</v>
      </c>
      <c r="C139" s="49" t="s">
        <v>9</v>
      </c>
      <c r="D139" s="49" t="s">
        <v>202</v>
      </c>
    </row>
    <row r="140" spans="1:4" ht="46.8">
      <c r="A140" s="29"/>
      <c r="B140" s="17" t="s">
        <v>201</v>
      </c>
      <c r="C140" s="30">
        <f>C5-51</f>
        <v>42937</v>
      </c>
      <c r="D140" s="15" t="s">
        <v>103</v>
      </c>
    </row>
    <row r="141" spans="1:4">
      <c r="A141" s="48">
        <v>72</v>
      </c>
      <c r="B141" s="49" t="s">
        <v>200</v>
      </c>
      <c r="C141" s="49" t="s">
        <v>9</v>
      </c>
      <c r="D141" s="49" t="s">
        <v>204</v>
      </c>
    </row>
    <row r="142" spans="1:4" ht="31.2">
      <c r="A142" s="29"/>
      <c r="B142" s="15" t="s">
        <v>203</v>
      </c>
      <c r="C142" s="30">
        <f>C5-21</f>
        <v>42967</v>
      </c>
      <c r="D142" s="15" t="s">
        <v>205</v>
      </c>
    </row>
    <row r="143" spans="1:4">
      <c r="A143" s="48">
        <v>73</v>
      </c>
      <c r="B143" s="49" t="s">
        <v>207</v>
      </c>
      <c r="C143" s="49" t="s">
        <v>9</v>
      </c>
      <c r="D143" s="49" t="s">
        <v>209</v>
      </c>
    </row>
    <row r="144" spans="1:4" ht="62.4">
      <c r="A144" s="29"/>
      <c r="B144" s="15" t="s">
        <v>208</v>
      </c>
      <c r="C144" s="30">
        <f>C5+10</f>
        <v>42998</v>
      </c>
      <c r="D144" s="37" t="s">
        <v>210</v>
      </c>
    </row>
    <row r="145" spans="1:4" ht="93.6">
      <c r="A145" s="51">
        <v>74</v>
      </c>
      <c r="B145" s="24" t="s">
        <v>212</v>
      </c>
      <c r="C145" s="24" t="s">
        <v>211</v>
      </c>
      <c r="D145" s="24" t="s">
        <v>8</v>
      </c>
    </row>
    <row r="146" spans="1:4" ht="124.8">
      <c r="A146" s="51">
        <v>75</v>
      </c>
      <c r="B146" s="24" t="s">
        <v>214</v>
      </c>
      <c r="C146" s="24" t="s">
        <v>213</v>
      </c>
      <c r="D146" s="24" t="s">
        <v>179</v>
      </c>
    </row>
    <row r="147" spans="1:4" ht="124.8">
      <c r="A147" s="51">
        <v>76</v>
      </c>
      <c r="B147" s="23" t="s">
        <v>322</v>
      </c>
      <c r="C147" s="23" t="s">
        <v>215</v>
      </c>
      <c r="D147" s="23" t="s">
        <v>8</v>
      </c>
    </row>
    <row r="148" spans="1:4" ht="171.6">
      <c r="A148" s="51">
        <v>77</v>
      </c>
      <c r="B148" s="23" t="s">
        <v>323</v>
      </c>
      <c r="C148" s="23" t="s">
        <v>216</v>
      </c>
      <c r="D148" s="23" t="s">
        <v>47</v>
      </c>
    </row>
    <row r="149" spans="1:4" ht="156">
      <c r="A149" s="51">
        <v>78</v>
      </c>
      <c r="B149" s="23" t="s">
        <v>217</v>
      </c>
      <c r="C149" s="23" t="s">
        <v>218</v>
      </c>
      <c r="D149" s="23" t="s">
        <v>40</v>
      </c>
    </row>
    <row r="150" spans="1:4" ht="124.8">
      <c r="A150" s="51">
        <v>79</v>
      </c>
      <c r="B150" s="23" t="s">
        <v>219</v>
      </c>
      <c r="C150" s="23" t="s">
        <v>220</v>
      </c>
      <c r="D150" s="23" t="s">
        <v>65</v>
      </c>
    </row>
    <row r="151" spans="1:4" ht="46.8">
      <c r="A151" s="48">
        <v>80</v>
      </c>
      <c r="B151" s="50" t="s">
        <v>221</v>
      </c>
      <c r="C151" s="50"/>
      <c r="D151" s="50"/>
    </row>
    <row r="152" spans="1:4" ht="90" customHeight="1">
      <c r="A152" s="47"/>
      <c r="B152" s="36" t="s">
        <v>222</v>
      </c>
      <c r="C152" s="36" t="s">
        <v>227</v>
      </c>
      <c r="D152" s="36" t="s">
        <v>225</v>
      </c>
    </row>
    <row r="153" spans="1:4" ht="124.8">
      <c r="A153" s="29"/>
      <c r="B153" s="17" t="s">
        <v>223</v>
      </c>
      <c r="C153" s="17" t="s">
        <v>224</v>
      </c>
      <c r="D153" s="17" t="s">
        <v>226</v>
      </c>
    </row>
    <row r="154" spans="1:4" ht="109.2">
      <c r="A154" s="51">
        <v>81</v>
      </c>
      <c r="B154" s="24" t="s">
        <v>228</v>
      </c>
      <c r="C154" s="24" t="s">
        <v>229</v>
      </c>
      <c r="D154" s="24" t="s">
        <v>434</v>
      </c>
    </row>
    <row r="155" spans="1:4" ht="62.4">
      <c r="A155" s="51">
        <v>82</v>
      </c>
      <c r="B155" s="23" t="s">
        <v>230</v>
      </c>
      <c r="C155" s="23" t="s">
        <v>231</v>
      </c>
      <c r="D155" s="23" t="s">
        <v>232</v>
      </c>
    </row>
    <row r="156" spans="1:4" ht="93.6">
      <c r="A156" s="51">
        <v>83</v>
      </c>
      <c r="B156" s="23" t="s">
        <v>233</v>
      </c>
      <c r="C156" s="23" t="s">
        <v>234</v>
      </c>
      <c r="D156" s="67" t="s">
        <v>239</v>
      </c>
    </row>
    <row r="157" spans="1:4" ht="188.25" customHeight="1">
      <c r="A157" s="51">
        <v>84</v>
      </c>
      <c r="B157" s="23" t="s">
        <v>235</v>
      </c>
      <c r="C157" s="23" t="s">
        <v>236</v>
      </c>
      <c r="D157" s="23" t="s">
        <v>78</v>
      </c>
    </row>
    <row r="158" spans="1:4" ht="63" customHeight="1">
      <c r="A158" s="51">
        <v>85</v>
      </c>
      <c r="B158" s="23" t="s">
        <v>237</v>
      </c>
      <c r="C158" s="23" t="s">
        <v>544</v>
      </c>
      <c r="D158" s="23" t="s">
        <v>78</v>
      </c>
    </row>
    <row r="159" spans="1:4" ht="108" customHeight="1">
      <c r="A159" s="51">
        <v>86</v>
      </c>
      <c r="B159" s="23" t="s">
        <v>493</v>
      </c>
      <c r="C159" s="50" t="s">
        <v>541</v>
      </c>
      <c r="D159" s="67" t="s">
        <v>543</v>
      </c>
    </row>
    <row r="160" spans="1:4" ht="16.5" customHeight="1">
      <c r="A160" s="48">
        <v>87</v>
      </c>
      <c r="B160" s="50" t="s">
        <v>243</v>
      </c>
      <c r="C160" s="50" t="s">
        <v>240</v>
      </c>
      <c r="D160" s="50" t="s">
        <v>440</v>
      </c>
    </row>
    <row r="161" spans="1:10">
      <c r="A161" s="47"/>
      <c r="B161" s="10" t="s">
        <v>244</v>
      </c>
      <c r="C161" s="42" t="str">
        <f>"а с "&amp;LOWER(SUBSTITUTE(SUBSTITUTE(SUBSTITUTE(TEXT(C5-4,"Д ММММ ГГГГ"),"ь","я",1),"т ","та ",1),"й","я",1))&amp;" г."</f>
        <v>а с 6 сентября 2017 г.</v>
      </c>
      <c r="D161" s="10" t="s">
        <v>242</v>
      </c>
    </row>
    <row r="162" spans="1:10" ht="296.39999999999998">
      <c r="A162" s="29"/>
      <c r="B162" s="37" t="s">
        <v>437</v>
      </c>
      <c r="C162" s="37" t="s">
        <v>241</v>
      </c>
      <c r="D162" s="17" t="s">
        <v>542</v>
      </c>
    </row>
    <row r="163" spans="1:10" ht="109.2">
      <c r="A163" s="51">
        <v>88</v>
      </c>
      <c r="B163" s="24" t="s">
        <v>254</v>
      </c>
      <c r="C163" s="24" t="s">
        <v>245</v>
      </c>
      <c r="D163" s="24" t="s">
        <v>70</v>
      </c>
    </row>
    <row r="164" spans="1:10" ht="62.4">
      <c r="A164" s="51">
        <v>89</v>
      </c>
      <c r="B164" s="24" t="s">
        <v>495</v>
      </c>
      <c r="C164" s="24" t="s">
        <v>247</v>
      </c>
      <c r="D164" s="24" t="s">
        <v>232</v>
      </c>
      <c r="G164" s="52"/>
      <c r="H164" s="52"/>
      <c r="I164" s="52"/>
      <c r="J164" s="52"/>
    </row>
    <row r="165" spans="1:10" ht="31.2">
      <c r="A165" s="48">
        <v>90</v>
      </c>
      <c r="B165" s="35" t="s">
        <v>252</v>
      </c>
      <c r="C165" s="49" t="str">
        <f>"После "&amp;LOWER(SUBSTITUTE(SUBSTITUTE(SUBSTITUTE(TEXT(C5,"Д ММММ ГГГГ"),"ь","я",1),"т ","та ",1),"й","я",1))&amp;" г."</f>
        <v>После 10 сентября 2017 г.</v>
      </c>
      <c r="D165" s="50" t="s">
        <v>250</v>
      </c>
      <c r="G165" s="52"/>
      <c r="H165" s="52"/>
      <c r="I165" s="52"/>
      <c r="J165" s="52"/>
    </row>
    <row r="166" spans="1:10" ht="111" customHeight="1">
      <c r="A166" s="29"/>
      <c r="B166" s="37" t="s">
        <v>251</v>
      </c>
      <c r="C166" s="37" t="s">
        <v>249</v>
      </c>
      <c r="D166" s="17" t="s">
        <v>36</v>
      </c>
      <c r="G166" s="52"/>
      <c r="H166" s="52"/>
      <c r="I166" s="52"/>
      <c r="J166" s="52"/>
    </row>
    <row r="167" spans="1:10" ht="141.75" customHeight="1">
      <c r="A167" s="51">
        <v>91</v>
      </c>
      <c r="B167" s="24" t="s">
        <v>248</v>
      </c>
      <c r="C167" s="23" t="str">
        <f>"С "&amp;LOWER(SUBSTITUTE(SUBSTITUTE(SUBSTITUTE(TEXT(C5+60,"Д ММММ ГГГГ"),"ь","я",1),"т ","та ",1),"й","я",1))&amp;" г."</f>
        <v>С 9 ноября 2017 г.</v>
      </c>
      <c r="D167" s="24" t="s">
        <v>253</v>
      </c>
    </row>
    <row r="168" spans="1:10" ht="48" customHeight="1">
      <c r="A168" s="51">
        <v>92</v>
      </c>
      <c r="B168" s="23" t="s">
        <v>255</v>
      </c>
      <c r="C168" s="23" t="s">
        <v>256</v>
      </c>
      <c r="D168" s="23" t="s">
        <v>257</v>
      </c>
    </row>
    <row r="169" spans="1:10" ht="18" customHeight="1">
      <c r="A169" s="165" t="s">
        <v>258</v>
      </c>
      <c r="B169" s="166"/>
      <c r="C169" s="166"/>
      <c r="D169" s="167"/>
    </row>
    <row r="170" spans="1:10">
      <c r="A170" s="48">
        <v>93</v>
      </c>
      <c r="B170" s="35" t="s">
        <v>259</v>
      </c>
      <c r="C170" s="35" t="s">
        <v>39</v>
      </c>
      <c r="D170" s="35" t="s">
        <v>260</v>
      </c>
    </row>
    <row r="171" spans="1:10" ht="51.75" customHeight="1">
      <c r="A171" s="29"/>
      <c r="B171" s="37" t="s">
        <v>261</v>
      </c>
      <c r="C171" s="30">
        <f>C5-21</f>
        <v>42967</v>
      </c>
      <c r="D171" s="37" t="s">
        <v>103</v>
      </c>
    </row>
    <row r="172" spans="1:10">
      <c r="A172" s="48">
        <v>94</v>
      </c>
      <c r="B172" s="35" t="s">
        <v>262</v>
      </c>
      <c r="C172" s="35" t="s">
        <v>9</v>
      </c>
      <c r="D172" s="35" t="s">
        <v>260</v>
      </c>
    </row>
    <row r="173" spans="1:10" ht="84" customHeight="1">
      <c r="A173" s="29"/>
      <c r="B173" s="37" t="s">
        <v>263</v>
      </c>
      <c r="C173" s="30">
        <f>C5-31</f>
        <v>42957</v>
      </c>
      <c r="D173" s="37" t="s">
        <v>103</v>
      </c>
    </row>
    <row r="174" spans="1:10">
      <c r="A174" s="48">
        <v>95</v>
      </c>
      <c r="B174" s="35" t="s">
        <v>264</v>
      </c>
      <c r="C174" s="35" t="s">
        <v>9</v>
      </c>
      <c r="D174" s="35" t="s">
        <v>260</v>
      </c>
    </row>
    <row r="175" spans="1:10" ht="71.25" customHeight="1">
      <c r="A175" s="29"/>
      <c r="B175" s="37" t="s">
        <v>265</v>
      </c>
      <c r="C175" s="30">
        <f>C5-21</f>
        <v>42967</v>
      </c>
      <c r="D175" s="37" t="s">
        <v>103</v>
      </c>
    </row>
    <row r="176" spans="1:10">
      <c r="A176" s="48">
        <v>96</v>
      </c>
      <c r="B176" s="35" t="s">
        <v>264</v>
      </c>
      <c r="C176" s="35" t="s">
        <v>9</v>
      </c>
      <c r="D176" s="35" t="s">
        <v>266</v>
      </c>
    </row>
    <row r="177" spans="1:5" ht="78">
      <c r="A177" s="29"/>
      <c r="B177" s="37" t="s">
        <v>311</v>
      </c>
      <c r="C177" s="30">
        <f>C5-21</f>
        <v>42967</v>
      </c>
      <c r="D177" s="37" t="s">
        <v>210</v>
      </c>
    </row>
    <row r="178" spans="1:5" ht="17.25" customHeight="1">
      <c r="A178" s="48">
        <v>97</v>
      </c>
      <c r="B178" s="35" t="s">
        <v>267</v>
      </c>
      <c r="C178" s="35" t="s">
        <v>39</v>
      </c>
      <c r="D178" s="35" t="s">
        <v>268</v>
      </c>
    </row>
    <row r="179" spans="1:5" ht="93.6">
      <c r="A179" s="29"/>
      <c r="B179" s="37"/>
      <c r="C179" s="30">
        <f>C5-13</f>
        <v>42975</v>
      </c>
      <c r="D179" s="37" t="s">
        <v>445</v>
      </c>
    </row>
    <row r="180" spans="1:5" ht="93.6">
      <c r="A180" s="51">
        <v>98</v>
      </c>
      <c r="B180" s="24" t="s">
        <v>270</v>
      </c>
      <c r="C180" s="24" t="s">
        <v>269</v>
      </c>
      <c r="D180" s="24" t="s">
        <v>40</v>
      </c>
    </row>
    <row r="181" spans="1:5">
      <c r="A181" s="48">
        <v>99</v>
      </c>
      <c r="B181" s="35" t="s">
        <v>271</v>
      </c>
      <c r="C181" s="35" t="s">
        <v>39</v>
      </c>
      <c r="D181" s="35" t="s">
        <v>266</v>
      </c>
    </row>
    <row r="182" spans="1:5" ht="31.2">
      <c r="A182" s="29"/>
      <c r="B182" s="37" t="s">
        <v>272</v>
      </c>
      <c r="C182" s="30">
        <f>C5-6</f>
        <v>42982</v>
      </c>
      <c r="D182" s="37" t="s">
        <v>210</v>
      </c>
    </row>
    <row r="183" spans="1:5">
      <c r="A183" s="48">
        <v>100</v>
      </c>
      <c r="B183" s="35" t="s">
        <v>274</v>
      </c>
      <c r="C183" s="35" t="s">
        <v>39</v>
      </c>
      <c r="D183" s="35" t="s">
        <v>209</v>
      </c>
    </row>
    <row r="184" spans="1:5" ht="31.2">
      <c r="A184" s="29"/>
      <c r="B184" s="37" t="s">
        <v>275</v>
      </c>
      <c r="C184" s="30">
        <f>C5-17</f>
        <v>42971</v>
      </c>
      <c r="D184" s="39" t="s">
        <v>273</v>
      </c>
    </row>
    <row r="185" spans="1:5">
      <c r="A185" s="48">
        <v>101</v>
      </c>
      <c r="B185" s="35" t="s">
        <v>276</v>
      </c>
      <c r="C185" s="35" t="s">
        <v>9</v>
      </c>
      <c r="D185" s="35" t="s">
        <v>102</v>
      </c>
    </row>
    <row r="186" spans="1:5" ht="51.75" customHeight="1">
      <c r="A186" s="29"/>
      <c r="B186" s="37" t="s">
        <v>277</v>
      </c>
      <c r="C186" s="30">
        <f>C5-22</f>
        <v>42966</v>
      </c>
      <c r="D186" s="37" t="s">
        <v>103</v>
      </c>
    </row>
    <row r="187" spans="1:5" ht="45.75" customHeight="1">
      <c r="A187" s="48">
        <v>102</v>
      </c>
      <c r="B187" s="128" t="s">
        <v>278</v>
      </c>
      <c r="C187" s="127"/>
      <c r="D187" s="128"/>
    </row>
    <row r="188" spans="1:5">
      <c r="A188" s="47"/>
      <c r="B188" s="39" t="s">
        <v>279</v>
      </c>
      <c r="C188" s="39" t="s">
        <v>9</v>
      </c>
      <c r="D188" s="39" t="s">
        <v>266</v>
      </c>
      <c r="E188" s="52"/>
    </row>
    <row r="189" spans="1:5" ht="21.75" customHeight="1">
      <c r="A189" s="47"/>
      <c r="B189" s="39"/>
      <c r="C189" s="40">
        <f>C5-12</f>
        <v>42976</v>
      </c>
      <c r="D189" s="39" t="s">
        <v>210</v>
      </c>
      <c r="E189" s="52"/>
    </row>
    <row r="190" spans="1:5">
      <c r="A190" s="47"/>
      <c r="B190" s="39" t="s">
        <v>280</v>
      </c>
      <c r="C190" s="39" t="s">
        <v>9</v>
      </c>
      <c r="D190" s="39" t="s">
        <v>209</v>
      </c>
      <c r="E190" s="52"/>
    </row>
    <row r="191" spans="1:5" ht="33" customHeight="1">
      <c r="A191" s="29"/>
      <c r="B191" s="37"/>
      <c r="C191" s="30">
        <f>C5-5</f>
        <v>42983</v>
      </c>
      <c r="D191" s="37" t="s">
        <v>273</v>
      </c>
      <c r="E191" s="52"/>
    </row>
    <row r="192" spans="1:5" ht="20.25" customHeight="1">
      <c r="A192" s="48">
        <v>103</v>
      </c>
      <c r="B192" s="35" t="s">
        <v>281</v>
      </c>
      <c r="C192" s="35"/>
      <c r="D192" s="35"/>
    </row>
    <row r="193" spans="1:6">
      <c r="A193" s="47"/>
      <c r="B193" s="39" t="s">
        <v>282</v>
      </c>
      <c r="C193" s="42" t="str">
        <f>"с "&amp;LOWER(SUBSTITUTE(SUBSTITUTE(SUBSTITUTE(TEXT(C5-11,"Д ММММ ГГГГ"),"ь","я",1),"т ","та ",1),"й","я",1))&amp;" г."</f>
        <v>с 30 августа 2017 г.</v>
      </c>
      <c r="D193" s="39" t="s">
        <v>266</v>
      </c>
      <c r="E193" s="52"/>
      <c r="F193" s="52"/>
    </row>
    <row r="194" spans="1:6" ht="28.5" customHeight="1">
      <c r="A194" s="47"/>
      <c r="B194" s="39" t="s">
        <v>283</v>
      </c>
      <c r="C194" s="61" t="str">
        <f>"по "&amp;LOWER(SUBSTITUTE(SUBSTITUTE(SUBSTITUTE(TEXT(C5-5,"Д ММММ ГГГГ"),"ь","я",1),"т ","та ",1),"й","я",1))&amp;" г."</f>
        <v>по 5 сентября 2017 г.</v>
      </c>
      <c r="D194" s="39" t="s">
        <v>210</v>
      </c>
      <c r="E194" s="52"/>
      <c r="F194" s="52"/>
    </row>
    <row r="195" spans="1:6" ht="15.75" customHeight="1">
      <c r="A195" s="47"/>
      <c r="B195" s="39" t="s">
        <v>284</v>
      </c>
      <c r="C195" s="111" t="str">
        <f>"с "&amp;LOWER(SUBSTITUTE(SUBSTITUTE(SUBSTITUTE(TEXT(C5-4,"Д ММММ ГГГГ"),"ь","я",1),"т ","та ",1),"й","я",1))&amp;" г."</f>
        <v>с 6 сентября 2017 г.</v>
      </c>
      <c r="D195" s="39" t="s">
        <v>209</v>
      </c>
      <c r="E195" s="52"/>
      <c r="F195" s="52"/>
    </row>
    <row r="196" spans="1:6" ht="30.75" customHeight="1">
      <c r="A196" s="29"/>
      <c r="B196" s="37" t="s">
        <v>285</v>
      </c>
      <c r="C196" s="19" t="str">
        <f>"по "&amp;LOWER(SUBSTITUTE(SUBSTITUTE(SUBSTITUTE(TEXT(C5-1,"Д ММММ ГГГГ"),"ь","я",1),"т ","та ",1),"й","я",1))&amp;" г."</f>
        <v>по 9 сентября 2017 г.</v>
      </c>
      <c r="D196" s="37" t="s">
        <v>273</v>
      </c>
      <c r="E196" s="52"/>
      <c r="F196" s="52"/>
    </row>
    <row r="197" spans="1:6" ht="15" customHeight="1">
      <c r="A197" s="48">
        <v>104</v>
      </c>
      <c r="B197" s="35" t="s">
        <v>286</v>
      </c>
      <c r="C197" s="46">
        <f>C5-5</f>
        <v>42983</v>
      </c>
      <c r="D197" s="35" t="s">
        <v>266</v>
      </c>
      <c r="E197" s="52"/>
      <c r="F197" s="52"/>
    </row>
    <row r="198" spans="1:6" ht="46.8">
      <c r="A198" s="29"/>
      <c r="B198" s="37" t="s">
        <v>287</v>
      </c>
      <c r="C198" s="37" t="s">
        <v>288</v>
      </c>
      <c r="D198" s="37" t="s">
        <v>210</v>
      </c>
    </row>
    <row r="199" spans="1:6" ht="15.75" customHeight="1">
      <c r="A199" s="48">
        <v>105</v>
      </c>
      <c r="B199" s="35" t="s">
        <v>289</v>
      </c>
      <c r="C199" s="35" t="s">
        <v>39</v>
      </c>
      <c r="D199" s="35" t="s">
        <v>209</v>
      </c>
    </row>
    <row r="200" spans="1:6" ht="17.25" customHeight="1">
      <c r="A200" s="29"/>
      <c r="B200" s="37" t="s">
        <v>290</v>
      </c>
      <c r="C200" s="30">
        <f>C5-11</f>
        <v>42977</v>
      </c>
      <c r="D200" s="37" t="s">
        <v>210</v>
      </c>
    </row>
    <row r="201" spans="1:6">
      <c r="A201" s="48">
        <v>106</v>
      </c>
      <c r="B201" s="35" t="s">
        <v>292</v>
      </c>
      <c r="C201" s="50" t="str">
        <f>"с "&amp;LOWER(SUBSTITUTE(SUBSTITUTE(SUBSTITUTE(TEXT(C5-10,"Д ММММ ГГГГ"),"ь","я",1),"т ","та ",1),"й","я",1))&amp;" г."</f>
        <v>с 31 августа 2017 г.</v>
      </c>
      <c r="D201" s="35" t="s">
        <v>209</v>
      </c>
    </row>
    <row r="202" spans="1:6">
      <c r="A202" s="47"/>
      <c r="B202" s="10" t="s">
        <v>293</v>
      </c>
      <c r="C202" s="10" t="s">
        <v>291</v>
      </c>
      <c r="D202" s="10" t="s">
        <v>295</v>
      </c>
    </row>
    <row r="203" spans="1:6" ht="31.2">
      <c r="A203" s="29"/>
      <c r="B203" s="15" t="s">
        <v>294</v>
      </c>
      <c r="C203" s="30">
        <f>C5</f>
        <v>42988</v>
      </c>
      <c r="D203" s="17" t="s">
        <v>296</v>
      </c>
    </row>
    <row r="204" spans="1:6">
      <c r="A204" s="48">
        <v>107</v>
      </c>
      <c r="B204" s="49" t="s">
        <v>297</v>
      </c>
      <c r="C204" s="49" t="s">
        <v>298</v>
      </c>
      <c r="D204" s="49" t="s">
        <v>209</v>
      </c>
    </row>
    <row r="205" spans="1:6" ht="31.2">
      <c r="A205" s="29"/>
      <c r="B205" s="37"/>
      <c r="C205" s="30">
        <f>C5</f>
        <v>42988</v>
      </c>
      <c r="D205" s="37" t="s">
        <v>210</v>
      </c>
    </row>
    <row r="206" spans="1:6">
      <c r="A206" s="48">
        <v>108</v>
      </c>
      <c r="B206" s="49" t="s">
        <v>299</v>
      </c>
      <c r="C206" s="46">
        <f>C5</f>
        <v>42988</v>
      </c>
      <c r="D206" s="49" t="s">
        <v>209</v>
      </c>
    </row>
    <row r="207" spans="1:6" ht="62.4">
      <c r="A207" s="29"/>
      <c r="B207" s="17" t="s">
        <v>300</v>
      </c>
      <c r="C207" s="15" t="s">
        <v>301</v>
      </c>
      <c r="D207" s="17" t="s">
        <v>210</v>
      </c>
    </row>
    <row r="208" spans="1:6" ht="46.8">
      <c r="A208" s="51">
        <v>109</v>
      </c>
      <c r="B208" s="23" t="s">
        <v>302</v>
      </c>
      <c r="C208" s="23" t="s">
        <v>303</v>
      </c>
      <c r="D208" s="23" t="s">
        <v>206</v>
      </c>
    </row>
    <row r="209" spans="1:4" ht="62.4">
      <c r="A209" s="51">
        <v>110</v>
      </c>
      <c r="B209" s="23" t="s">
        <v>304</v>
      </c>
      <c r="C209" s="23" t="s">
        <v>305</v>
      </c>
      <c r="D209" s="23" t="s">
        <v>206</v>
      </c>
    </row>
    <row r="210" spans="1:4">
      <c r="A210" s="55">
        <v>111</v>
      </c>
      <c r="B210" s="59" t="s">
        <v>310</v>
      </c>
      <c r="C210" s="59" t="s">
        <v>9</v>
      </c>
      <c r="D210" s="59" t="s">
        <v>309</v>
      </c>
    </row>
    <row r="211" spans="1:4" ht="109.2">
      <c r="A211" s="29"/>
      <c r="B211" s="17" t="s">
        <v>324</v>
      </c>
      <c r="C211" s="30">
        <f>C5+3</f>
        <v>42991</v>
      </c>
      <c r="D211" s="17" t="s">
        <v>210</v>
      </c>
    </row>
    <row r="212" spans="1:4" ht="84" customHeight="1">
      <c r="A212" s="57">
        <v>112</v>
      </c>
      <c r="B212" s="23" t="s">
        <v>325</v>
      </c>
      <c r="C212" s="23" t="s">
        <v>326</v>
      </c>
      <c r="D212" s="23" t="s">
        <v>8</v>
      </c>
    </row>
    <row r="213" spans="1:4">
      <c r="A213" s="55">
        <v>113</v>
      </c>
      <c r="B213" s="59" t="s">
        <v>310</v>
      </c>
      <c r="C213" s="59" t="s">
        <v>9</v>
      </c>
      <c r="D213" s="59" t="s">
        <v>102</v>
      </c>
    </row>
    <row r="214" spans="1:4" ht="53.25" customHeight="1">
      <c r="A214" s="29"/>
      <c r="B214" s="17" t="s">
        <v>327</v>
      </c>
      <c r="C214" s="30">
        <f>C5+8</f>
        <v>42996</v>
      </c>
      <c r="D214" s="17" t="s">
        <v>103</v>
      </c>
    </row>
    <row r="215" spans="1:4" ht="92.25" customHeight="1">
      <c r="A215" s="57">
        <v>114</v>
      </c>
      <c r="B215" s="23" t="s">
        <v>329</v>
      </c>
      <c r="C215" s="23" t="s">
        <v>328</v>
      </c>
      <c r="D215" s="23" t="s">
        <v>40</v>
      </c>
    </row>
    <row r="216" spans="1:4" ht="15.75" customHeight="1">
      <c r="A216" s="55">
        <v>115</v>
      </c>
      <c r="B216" s="59" t="s">
        <v>330</v>
      </c>
      <c r="C216" s="59" t="s">
        <v>9</v>
      </c>
      <c r="D216" s="59" t="s">
        <v>102</v>
      </c>
    </row>
    <row r="217" spans="1:4" ht="46.8">
      <c r="A217" s="29"/>
      <c r="B217" s="17"/>
      <c r="C217" s="30">
        <f>C5+14</f>
        <v>43002</v>
      </c>
      <c r="D217" s="17" t="s">
        <v>103</v>
      </c>
    </row>
    <row r="218" spans="1:4" ht="62.4">
      <c r="A218" s="57">
        <v>116</v>
      </c>
      <c r="B218" s="23" t="s">
        <v>331</v>
      </c>
      <c r="C218" s="23" t="s">
        <v>332</v>
      </c>
      <c r="D218" s="23" t="s">
        <v>40</v>
      </c>
    </row>
    <row r="219" spans="1:4" ht="63" customHeight="1">
      <c r="A219" s="57">
        <v>117</v>
      </c>
      <c r="B219" s="23" t="s">
        <v>333</v>
      </c>
      <c r="C219" s="23" t="s">
        <v>334</v>
      </c>
      <c r="D219" s="23" t="s">
        <v>70</v>
      </c>
    </row>
    <row r="220" spans="1:4" ht="124.8">
      <c r="A220" s="57">
        <v>118</v>
      </c>
      <c r="B220" s="23" t="s">
        <v>338</v>
      </c>
      <c r="C220" s="23" t="s">
        <v>339</v>
      </c>
      <c r="D220" s="23" t="s">
        <v>335</v>
      </c>
    </row>
    <row r="221" spans="1:4" ht="187.2">
      <c r="A221" s="57">
        <v>119</v>
      </c>
      <c r="B221" s="23" t="s">
        <v>336</v>
      </c>
      <c r="C221" s="23" t="s">
        <v>337</v>
      </c>
      <c r="D221" s="23" t="s">
        <v>40</v>
      </c>
    </row>
    <row r="222" spans="1:4" ht="114.75" customHeight="1">
      <c r="A222" s="57">
        <v>120</v>
      </c>
      <c r="B222" s="23" t="s">
        <v>340</v>
      </c>
      <c r="C222" s="23" t="s">
        <v>341</v>
      </c>
      <c r="D222" s="23" t="s">
        <v>70</v>
      </c>
    </row>
    <row r="223" spans="1:4" ht="16.5" customHeight="1">
      <c r="A223" s="55">
        <v>121</v>
      </c>
      <c r="B223" s="59" t="s">
        <v>342</v>
      </c>
      <c r="C223" s="59" t="s">
        <v>9</v>
      </c>
      <c r="D223" s="59" t="s">
        <v>102</v>
      </c>
    </row>
    <row r="224" spans="1:4" ht="79.5" customHeight="1">
      <c r="A224" s="29"/>
      <c r="B224" s="17" t="s">
        <v>343</v>
      </c>
      <c r="C224" s="30">
        <f>C5+19</f>
        <v>43007</v>
      </c>
      <c r="D224" s="17" t="s">
        <v>103</v>
      </c>
    </row>
    <row r="225" spans="1:4">
      <c r="A225" s="55">
        <v>122</v>
      </c>
      <c r="B225" s="59" t="s">
        <v>344</v>
      </c>
      <c r="C225" s="59" t="s">
        <v>39</v>
      </c>
      <c r="D225" s="59" t="s">
        <v>102</v>
      </c>
    </row>
    <row r="226" spans="1:4" ht="46.8">
      <c r="A226" s="29"/>
      <c r="B226" s="17" t="s">
        <v>345</v>
      </c>
      <c r="C226" s="30">
        <f>C5+59</f>
        <v>43047</v>
      </c>
      <c r="D226" s="17" t="s">
        <v>103</v>
      </c>
    </row>
    <row r="227" spans="1:4">
      <c r="B227" s="71"/>
      <c r="C227" s="71"/>
      <c r="D227" s="71"/>
    </row>
    <row r="228" spans="1:4">
      <c r="B228" s="71"/>
      <c r="C228" s="71"/>
      <c r="D228" s="71"/>
    </row>
    <row r="229" spans="1:4">
      <c r="B229" s="71"/>
      <c r="C229" s="71"/>
      <c r="D229" s="71"/>
    </row>
    <row r="230" spans="1:4">
      <c r="B230" s="71"/>
      <c r="C230" s="71"/>
      <c r="D230" s="71"/>
    </row>
    <row r="231" spans="1:4">
      <c r="B231" s="71"/>
      <c r="C231" s="71"/>
      <c r="D231" s="71"/>
    </row>
    <row r="232" spans="1:4">
      <c r="B232" s="71"/>
      <c r="C232" s="71"/>
      <c r="D232" s="71"/>
    </row>
    <row r="233" spans="1:4">
      <c r="B233" s="71"/>
      <c r="C233" s="71"/>
      <c r="D233" s="71"/>
    </row>
    <row r="234" spans="1:4">
      <c r="B234" s="71"/>
      <c r="C234" s="71"/>
      <c r="D234" s="71"/>
    </row>
    <row r="235" spans="1:4">
      <c r="B235" s="71"/>
      <c r="C235" s="71"/>
      <c r="D235" s="71"/>
    </row>
    <row r="236" spans="1:4">
      <c r="B236" s="71"/>
      <c r="C236" s="71"/>
      <c r="D236" s="71"/>
    </row>
    <row r="237" spans="1:4">
      <c r="B237" s="71"/>
      <c r="C237" s="71"/>
      <c r="D237" s="71"/>
    </row>
    <row r="238" spans="1:4">
      <c r="B238" s="71"/>
      <c r="C238" s="71"/>
      <c r="D238" s="71"/>
    </row>
    <row r="239" spans="1:4">
      <c r="B239" s="71"/>
      <c r="C239" s="71"/>
      <c r="D239" s="71"/>
    </row>
  </sheetData>
  <mergeCells count="35">
    <mergeCell ref="A136:D136"/>
    <mergeCell ref="A169:D169"/>
    <mergeCell ref="A51:A52"/>
    <mergeCell ref="A58:D58"/>
    <mergeCell ref="A76:D76"/>
    <mergeCell ref="A39:A40"/>
    <mergeCell ref="A35:A36"/>
    <mergeCell ref="B35:B36"/>
    <mergeCell ref="D35:D36"/>
    <mergeCell ref="B37:B38"/>
    <mergeCell ref="D37:D38"/>
    <mergeCell ref="A37:A38"/>
    <mergeCell ref="A30:D30"/>
    <mergeCell ref="A31:A32"/>
    <mergeCell ref="A33:A34"/>
    <mergeCell ref="B23:B24"/>
    <mergeCell ref="D23:D24"/>
    <mergeCell ref="A23:A24"/>
    <mergeCell ref="A26:A27"/>
    <mergeCell ref="A28:A29"/>
    <mergeCell ref="A1:D2"/>
    <mergeCell ref="A21:A22"/>
    <mergeCell ref="B21:B22"/>
    <mergeCell ref="D21:D22"/>
    <mergeCell ref="A20:D20"/>
    <mergeCell ref="A8:D8"/>
    <mergeCell ref="B9:B12"/>
    <mergeCell ref="D9:D12"/>
    <mergeCell ref="A9:A12"/>
    <mergeCell ref="B13:B14"/>
    <mergeCell ref="D13:D14"/>
    <mergeCell ref="B16:B19"/>
    <mergeCell ref="D16:D19"/>
    <mergeCell ref="A16:A19"/>
    <mergeCell ref="A13:A14"/>
  </mergeCells>
  <pageMargins left="0.59055118110236227" right="0.39370078740157483" top="0.35" bottom="0.48" header="0.26" footer="0.2899999999999999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215"/>
  <sheetViews>
    <sheetView zoomScale="120" zoomScaleNormal="120" workbookViewId="0">
      <selection activeCell="D9" sqref="D9:D12"/>
    </sheetView>
  </sheetViews>
  <sheetFormatPr defaultColWidth="9.109375" defaultRowHeight="15.6"/>
  <cols>
    <col min="1" max="1" width="4.6640625" style="25" customWidth="1"/>
    <col min="2" max="2" width="42.109375" style="5" customWidth="1"/>
    <col min="3" max="3" width="22.33203125" style="5" customWidth="1"/>
    <col min="4" max="4" width="23.6640625" style="5" customWidth="1"/>
    <col min="5" max="16384" width="9.109375" style="5"/>
  </cols>
  <sheetData>
    <row r="1" spans="1:6" ht="27" customHeight="1">
      <c r="A1" s="158" t="s">
        <v>592</v>
      </c>
      <c r="B1" s="159"/>
      <c r="C1" s="159"/>
      <c r="D1" s="159"/>
      <c r="E1" s="68"/>
      <c r="F1" s="68"/>
    </row>
    <row r="2" spans="1:6" ht="57" customHeight="1">
      <c r="A2" s="159"/>
      <c r="B2" s="159"/>
      <c r="C2" s="159"/>
      <c r="D2" s="159"/>
      <c r="E2" s="68"/>
      <c r="F2" s="68"/>
    </row>
    <row r="3" spans="1:6" ht="42.75" customHeight="1">
      <c r="B3" s="2" t="s">
        <v>0</v>
      </c>
      <c r="C3" s="4">
        <v>43213</v>
      </c>
    </row>
    <row r="4" spans="1:6" ht="34.5" customHeight="1">
      <c r="B4" s="1" t="s">
        <v>1</v>
      </c>
      <c r="C4" s="4">
        <v>43214</v>
      </c>
      <c r="D4" s="52"/>
      <c r="E4" s="3"/>
    </row>
    <row r="5" spans="1:6" ht="25.5" customHeight="1">
      <c r="B5" s="1" t="s">
        <v>2</v>
      </c>
      <c r="C5" s="4">
        <v>43296</v>
      </c>
    </row>
    <row r="6" spans="1:6" ht="13.5" customHeight="1"/>
    <row r="7" spans="1:6">
      <c r="A7" s="26" t="s">
        <v>4</v>
      </c>
      <c r="B7" s="7" t="s">
        <v>3</v>
      </c>
      <c r="C7" s="7" t="s">
        <v>5</v>
      </c>
      <c r="D7" s="7" t="s">
        <v>6</v>
      </c>
      <c r="E7" s="6"/>
    </row>
    <row r="8" spans="1:6">
      <c r="A8" s="165" t="s">
        <v>348</v>
      </c>
      <c r="B8" s="166"/>
      <c r="C8" s="166"/>
      <c r="D8" s="167"/>
    </row>
    <row r="9" spans="1:6" ht="18" customHeight="1">
      <c r="A9" s="173">
        <v>1</v>
      </c>
      <c r="B9" s="168" t="s">
        <v>7</v>
      </c>
      <c r="C9" s="62" t="s">
        <v>9</v>
      </c>
      <c r="D9" s="168" t="s">
        <v>8</v>
      </c>
    </row>
    <row r="10" spans="1:6">
      <c r="A10" s="174"/>
      <c r="B10" s="169"/>
      <c r="C10" s="9">
        <f>C5-31</f>
        <v>43265</v>
      </c>
      <c r="D10" s="171"/>
    </row>
    <row r="11" spans="1:6" ht="62.4">
      <c r="A11" s="174"/>
      <c r="B11" s="169"/>
      <c r="C11" s="10" t="s">
        <v>10</v>
      </c>
      <c r="D11" s="171"/>
    </row>
    <row r="12" spans="1:6" ht="17.25" customHeight="1">
      <c r="A12" s="174"/>
      <c r="B12" s="170"/>
      <c r="C12" s="16">
        <f>C5-4</f>
        <v>43292</v>
      </c>
      <c r="D12" s="172"/>
    </row>
    <row r="13" spans="1:6" ht="17.25" customHeight="1">
      <c r="A13" s="177">
        <v>2</v>
      </c>
      <c r="B13" s="168" t="s">
        <v>11</v>
      </c>
      <c r="C13" s="62" t="s">
        <v>9</v>
      </c>
      <c r="D13" s="175" t="s">
        <v>12</v>
      </c>
    </row>
    <row r="14" spans="1:6" ht="75" customHeight="1">
      <c r="A14" s="161"/>
      <c r="B14" s="170"/>
      <c r="C14" s="16">
        <f>C5-41</f>
        <v>43255</v>
      </c>
      <c r="D14" s="161"/>
    </row>
    <row r="15" spans="1:6" ht="109.5" customHeight="1">
      <c r="A15" s="69">
        <v>3</v>
      </c>
      <c r="B15" s="24" t="s">
        <v>13</v>
      </c>
      <c r="C15" s="24" t="s">
        <v>14</v>
      </c>
      <c r="D15" s="24" t="s">
        <v>8</v>
      </c>
    </row>
    <row r="16" spans="1:6" ht="15.75" customHeight="1">
      <c r="A16" s="160">
        <v>4</v>
      </c>
      <c r="B16" s="168" t="s">
        <v>347</v>
      </c>
      <c r="C16" s="8" t="s">
        <v>9</v>
      </c>
      <c r="D16" s="168" t="s">
        <v>16</v>
      </c>
    </row>
    <row r="17" spans="1:4">
      <c r="A17" s="176"/>
      <c r="B17" s="169"/>
      <c r="C17" s="9">
        <f>C5-16</f>
        <v>43280</v>
      </c>
      <c r="D17" s="169"/>
    </row>
    <row r="18" spans="1:4" ht="31.2">
      <c r="A18" s="176"/>
      <c r="B18" s="169"/>
      <c r="C18" s="10" t="s">
        <v>15</v>
      </c>
      <c r="D18" s="169"/>
    </row>
    <row r="19" spans="1:4" ht="15" customHeight="1">
      <c r="A19" s="161"/>
      <c r="B19" s="170"/>
      <c r="C19" s="16">
        <f>C5-1</f>
        <v>43295</v>
      </c>
      <c r="D19" s="170"/>
    </row>
    <row r="20" spans="1:4">
      <c r="A20" s="165" t="s">
        <v>19</v>
      </c>
      <c r="B20" s="166"/>
      <c r="C20" s="166"/>
      <c r="D20" s="167"/>
    </row>
    <row r="21" spans="1:4" ht="16.5" customHeight="1">
      <c r="A21" s="160">
        <v>5</v>
      </c>
      <c r="B21" s="162" t="s">
        <v>17</v>
      </c>
      <c r="C21" s="62" t="s">
        <v>9</v>
      </c>
      <c r="D21" s="162" t="s">
        <v>18</v>
      </c>
    </row>
    <row r="22" spans="1:4" ht="34.5" customHeight="1">
      <c r="A22" s="161"/>
      <c r="B22" s="163"/>
      <c r="C22" s="16">
        <f>C5-11</f>
        <v>43285</v>
      </c>
      <c r="D22" s="164"/>
    </row>
    <row r="23" spans="1:4" ht="15" customHeight="1">
      <c r="A23" s="160">
        <v>6</v>
      </c>
      <c r="B23" s="178" t="s">
        <v>20</v>
      </c>
      <c r="C23" s="62" t="s">
        <v>9</v>
      </c>
      <c r="D23" s="168" t="s">
        <v>588</v>
      </c>
    </row>
    <row r="24" spans="1:4" ht="48.75" customHeight="1">
      <c r="A24" s="161"/>
      <c r="B24" s="179"/>
      <c r="C24" s="16">
        <f>C5-1</f>
        <v>43295</v>
      </c>
      <c r="D24" s="170"/>
    </row>
    <row r="25" spans="1:4" ht="46.8">
      <c r="A25" s="97">
        <v>7</v>
      </c>
      <c r="B25" s="98" t="s">
        <v>22</v>
      </c>
      <c r="C25" s="97" t="str">
        <f>"С "&amp;LOWER(SUBSTITUTE(SUBSTITUTE(SUBSTITUTE(TEXT(C5-11,"ДД ММММ ГГГГ"),"ь","я",1),"т ","та ",1),"й","я",1))&amp;" г."</f>
        <v>С 04 июля 2018 г.</v>
      </c>
      <c r="D25" s="24" t="s">
        <v>37</v>
      </c>
    </row>
    <row r="26" spans="1:4" ht="30" customHeight="1">
      <c r="A26" s="160">
        <v>8</v>
      </c>
      <c r="B26" s="66" t="s">
        <v>23</v>
      </c>
      <c r="C26" s="8" t="s">
        <v>9</v>
      </c>
      <c r="D26" s="67" t="s">
        <v>25</v>
      </c>
    </row>
    <row r="27" spans="1:4" ht="29.25" customHeight="1">
      <c r="A27" s="161"/>
      <c r="B27" s="15" t="s">
        <v>24</v>
      </c>
      <c r="C27" s="16">
        <f>C5-1</f>
        <v>43295</v>
      </c>
      <c r="D27" s="17" t="s">
        <v>26</v>
      </c>
    </row>
    <row r="28" spans="1:4" ht="15.75" customHeight="1">
      <c r="A28" s="160">
        <v>9</v>
      </c>
      <c r="B28" s="66" t="s">
        <v>27</v>
      </c>
      <c r="C28" s="8" t="s">
        <v>9</v>
      </c>
      <c r="D28" s="67" t="s">
        <v>29</v>
      </c>
    </row>
    <row r="29" spans="1:4" ht="31.5" customHeight="1">
      <c r="A29" s="161"/>
      <c r="B29" s="15" t="s">
        <v>28</v>
      </c>
      <c r="C29" s="16">
        <f>C5-1</f>
        <v>43295</v>
      </c>
      <c r="D29" s="17" t="s">
        <v>30</v>
      </c>
    </row>
    <row r="30" spans="1:4">
      <c r="A30" s="165" t="s">
        <v>31</v>
      </c>
      <c r="B30" s="166"/>
      <c r="C30" s="166"/>
      <c r="D30" s="167"/>
    </row>
    <row r="31" spans="1:4" ht="15" customHeight="1">
      <c r="A31" s="160">
        <v>10</v>
      </c>
      <c r="B31" s="70" t="s">
        <v>306</v>
      </c>
      <c r="C31" s="65" t="s">
        <v>9</v>
      </c>
      <c r="D31" s="70" t="s">
        <v>307</v>
      </c>
    </row>
    <row r="32" spans="1:4" ht="171.75" customHeight="1">
      <c r="A32" s="161"/>
      <c r="B32" s="37" t="s">
        <v>349</v>
      </c>
      <c r="C32" s="16">
        <f>C4+3</f>
        <v>43217</v>
      </c>
      <c r="D32" s="37" t="s">
        <v>308</v>
      </c>
    </row>
    <row r="33" spans="1:4">
      <c r="A33" s="160">
        <v>11</v>
      </c>
      <c r="B33" s="162" t="s">
        <v>461</v>
      </c>
      <c r="C33" s="8" t="str">
        <f>"С "&amp;LOWER(SUBSTITUTE(SUBSTITUTE(SUBSTITUTE(TEXT(C4+1,"ДД ММММ ГГГГ"),"ь","я",1),"т ","та ",1),"й","я",1))&amp;" г."</f>
        <v>С 25 апреля 2018 г.</v>
      </c>
      <c r="D33" s="168" t="s">
        <v>34</v>
      </c>
    </row>
    <row r="34" spans="1:4" ht="43.5" customHeight="1">
      <c r="A34" s="161"/>
      <c r="B34" s="163"/>
      <c r="C34" s="19" t="str">
        <f>"по "&amp;LOWER(SUBSTITUTE(SUBSTITUTE(SUBSTITUTE(TEXT(C4+25,"ДД ММММ ГГГГ"),"ь","я",1),"т ","та ",1),"й","я",1))&amp;" г."</f>
        <v>по 19 мая 2018 г.</v>
      </c>
      <c r="D34" s="170"/>
    </row>
    <row r="35" spans="1:4" ht="18" customHeight="1">
      <c r="A35" s="160">
        <v>12</v>
      </c>
      <c r="B35" s="168" t="s">
        <v>312</v>
      </c>
      <c r="C35" s="8" t="str">
        <f>"С "&amp;LOWER(SUBSTITUTE(SUBSTITUTE(SUBSTITUTE(TEXT(C4+1,"ДД ММММ ГГГГ"),"ь","я",1),"т ","та ",1),"й","я",1))&amp;" г."</f>
        <v>С 25 апреля 2018 г.</v>
      </c>
      <c r="D35" s="168" t="s">
        <v>38</v>
      </c>
    </row>
    <row r="36" spans="1:4" ht="59.25" customHeight="1">
      <c r="A36" s="161"/>
      <c r="B36" s="170"/>
      <c r="C36" s="19" t="str">
        <f>"по "&amp;LOWER(SUBSTITUTE(SUBSTITUTE(SUBSTITUTE(TEXT(C4+31,"ДД ММММ ГГГГ"),"ь","я",1),"т ","та ",1),"й","я",1))&amp;" г."</f>
        <v>по 25 мая 2018 г.</v>
      </c>
      <c r="D36" s="170"/>
    </row>
    <row r="37" spans="1:4">
      <c r="A37" s="160">
        <v>13</v>
      </c>
      <c r="B37" s="77" t="s">
        <v>97</v>
      </c>
      <c r="C37" s="75" t="s">
        <v>39</v>
      </c>
      <c r="D37" s="77" t="s">
        <v>354</v>
      </c>
    </row>
    <row r="38" spans="1:4" ht="78" customHeight="1">
      <c r="A38" s="161"/>
      <c r="B38" s="37" t="s">
        <v>463</v>
      </c>
      <c r="C38" s="16">
        <f>C4+25</f>
        <v>43239</v>
      </c>
      <c r="D38" s="37" t="s">
        <v>462</v>
      </c>
    </row>
    <row r="39" spans="1:4" ht="78">
      <c r="A39" s="69">
        <v>14</v>
      </c>
      <c r="B39" s="12" t="s">
        <v>595</v>
      </c>
      <c r="C39" s="23" t="s">
        <v>42</v>
      </c>
      <c r="D39" s="23" t="s">
        <v>40</v>
      </c>
    </row>
    <row r="40" spans="1:4" ht="109.2">
      <c r="A40" s="69">
        <v>15</v>
      </c>
      <c r="B40" s="23" t="s">
        <v>507</v>
      </c>
      <c r="C40" s="23" t="s">
        <v>43</v>
      </c>
      <c r="D40" s="23" t="s">
        <v>40</v>
      </c>
    </row>
    <row r="41" spans="1:4" ht="124.8">
      <c r="A41" s="69">
        <v>16</v>
      </c>
      <c r="B41" s="23" t="s">
        <v>464</v>
      </c>
      <c r="C41" s="23" t="s">
        <v>43</v>
      </c>
      <c r="D41" s="23" t="s">
        <v>40</v>
      </c>
    </row>
    <row r="42" spans="1:4" ht="94.5" customHeight="1">
      <c r="A42" s="69">
        <v>17</v>
      </c>
      <c r="B42" s="23" t="s">
        <v>313</v>
      </c>
      <c r="C42" s="23" t="s">
        <v>596</v>
      </c>
      <c r="D42" s="23" t="s">
        <v>465</v>
      </c>
    </row>
    <row r="43" spans="1:4" ht="140.4">
      <c r="A43" s="69">
        <v>18</v>
      </c>
      <c r="B43" s="23" t="s">
        <v>45</v>
      </c>
      <c r="C43" s="23" t="s">
        <v>46</v>
      </c>
      <c r="D43" s="23" t="s">
        <v>47</v>
      </c>
    </row>
    <row r="44" spans="1:4" ht="78">
      <c r="A44" s="69">
        <v>19</v>
      </c>
      <c r="B44" s="24" t="s">
        <v>48</v>
      </c>
      <c r="C44" s="24" t="s">
        <v>49</v>
      </c>
      <c r="D44" s="24" t="s">
        <v>466</v>
      </c>
    </row>
    <row r="45" spans="1:4" ht="171" customHeight="1">
      <c r="A45" s="76">
        <v>20</v>
      </c>
      <c r="B45" s="24" t="s">
        <v>50</v>
      </c>
      <c r="C45" s="24" t="s">
        <v>51</v>
      </c>
      <c r="D45" s="24" t="s">
        <v>52</v>
      </c>
    </row>
    <row r="46" spans="1:4" ht="30.75" customHeight="1">
      <c r="A46" s="181">
        <v>21</v>
      </c>
      <c r="B46" s="10" t="s">
        <v>54</v>
      </c>
      <c r="C46" s="10" t="s">
        <v>53</v>
      </c>
      <c r="D46" s="36" t="s">
        <v>47</v>
      </c>
    </row>
    <row r="47" spans="1:4" ht="46.8">
      <c r="A47" s="161"/>
      <c r="B47" s="15" t="s">
        <v>314</v>
      </c>
      <c r="C47" s="30">
        <f>C4+31</f>
        <v>43245</v>
      </c>
      <c r="D47" s="15"/>
    </row>
    <row r="48" spans="1:4" ht="156" customHeight="1">
      <c r="A48" s="131">
        <v>22</v>
      </c>
      <c r="B48" s="23" t="s">
        <v>69</v>
      </c>
      <c r="C48" s="23" t="s">
        <v>62</v>
      </c>
      <c r="D48" s="23" t="s">
        <v>70</v>
      </c>
    </row>
    <row r="49" spans="1:4" ht="109.5" customHeight="1">
      <c r="A49" s="29">
        <v>23</v>
      </c>
      <c r="B49" s="24" t="s">
        <v>71</v>
      </c>
      <c r="C49" s="24" t="s">
        <v>362</v>
      </c>
      <c r="D49" s="24" t="s">
        <v>72</v>
      </c>
    </row>
    <row r="50" spans="1:4" ht="93" customHeight="1">
      <c r="A50" s="109">
        <v>24</v>
      </c>
      <c r="B50" s="23" t="s">
        <v>315</v>
      </c>
      <c r="C50" s="23" t="s">
        <v>56</v>
      </c>
      <c r="D50" s="23" t="s">
        <v>57</v>
      </c>
    </row>
    <row r="51" spans="1:4" ht="76.5" customHeight="1">
      <c r="A51" s="69">
        <v>25</v>
      </c>
      <c r="B51" s="24" t="s">
        <v>468</v>
      </c>
      <c r="C51" s="24" t="s">
        <v>58</v>
      </c>
      <c r="D51" s="24" t="s">
        <v>469</v>
      </c>
    </row>
    <row r="52" spans="1:4">
      <c r="A52" s="165" t="s">
        <v>76</v>
      </c>
      <c r="B52" s="166"/>
      <c r="C52" s="166"/>
      <c r="D52" s="167"/>
    </row>
    <row r="53" spans="1:4" ht="157.5" customHeight="1">
      <c r="A53" s="69">
        <v>26</v>
      </c>
      <c r="B53" s="24" t="s">
        <v>471</v>
      </c>
      <c r="C53" s="24" t="s">
        <v>61</v>
      </c>
      <c r="D53" s="24" t="s">
        <v>60</v>
      </c>
    </row>
    <row r="54" spans="1:4" ht="92.25" customHeight="1">
      <c r="A54" s="69">
        <v>27</v>
      </c>
      <c r="B54" s="24" t="s">
        <v>472</v>
      </c>
      <c r="C54" s="24" t="s">
        <v>368</v>
      </c>
      <c r="D54" s="24" t="s">
        <v>78</v>
      </c>
    </row>
    <row r="55" spans="1:4" ht="201.75" customHeight="1">
      <c r="A55" s="69">
        <v>28</v>
      </c>
      <c r="B55" s="24" t="s">
        <v>79</v>
      </c>
      <c r="C55" s="24" t="s">
        <v>80</v>
      </c>
      <c r="D55" s="24" t="s">
        <v>466</v>
      </c>
    </row>
    <row r="56" spans="1:4" ht="15.75" customHeight="1">
      <c r="A56" s="65">
        <v>29</v>
      </c>
      <c r="B56" s="67" t="s">
        <v>82</v>
      </c>
      <c r="C56" s="70" t="s">
        <v>9</v>
      </c>
      <c r="D56" s="70" t="s">
        <v>598</v>
      </c>
    </row>
    <row r="57" spans="1:4">
      <c r="A57" s="64"/>
      <c r="B57" s="10" t="s">
        <v>317</v>
      </c>
      <c r="C57" s="40">
        <f>C5-6</f>
        <v>43290</v>
      </c>
      <c r="D57" s="10" t="s">
        <v>85</v>
      </c>
    </row>
    <row r="58" spans="1:4" ht="59.25" customHeight="1">
      <c r="A58" s="64"/>
      <c r="B58" s="39" t="s">
        <v>597</v>
      </c>
      <c r="C58" s="10" t="s">
        <v>599</v>
      </c>
      <c r="D58" s="36" t="s">
        <v>316</v>
      </c>
    </row>
    <row r="59" spans="1:4" ht="13.5" customHeight="1">
      <c r="A59" s="29"/>
      <c r="B59" s="15"/>
      <c r="C59" s="41">
        <f>C5-2</f>
        <v>43294</v>
      </c>
      <c r="D59" s="15"/>
    </row>
    <row r="60" spans="1:4">
      <c r="A60" s="65">
        <v>30</v>
      </c>
      <c r="B60" s="66" t="s">
        <v>89</v>
      </c>
      <c r="C60" s="70" t="s">
        <v>9</v>
      </c>
      <c r="D60" s="66" t="s">
        <v>35</v>
      </c>
    </row>
    <row r="61" spans="1:4" ht="30.75" customHeight="1">
      <c r="A61" s="64"/>
      <c r="B61" s="39" t="s">
        <v>540</v>
      </c>
      <c r="C61" s="40">
        <f>C5-6</f>
        <v>43290</v>
      </c>
      <c r="D61" s="39" t="s">
        <v>36</v>
      </c>
    </row>
    <row r="62" spans="1:4" ht="15.75" customHeight="1">
      <c r="A62" s="165" t="s">
        <v>92</v>
      </c>
      <c r="B62" s="166"/>
      <c r="C62" s="166"/>
      <c r="D62" s="167"/>
    </row>
    <row r="63" spans="1:4" ht="14.25" customHeight="1">
      <c r="A63" s="65">
        <v>31</v>
      </c>
      <c r="B63" s="67" t="s">
        <v>93</v>
      </c>
      <c r="C63" s="67" t="s">
        <v>9</v>
      </c>
      <c r="D63" s="70" t="s">
        <v>95</v>
      </c>
    </row>
    <row r="64" spans="1:4" ht="406.5" customHeight="1">
      <c r="A64" s="29"/>
      <c r="B64" s="37" t="s">
        <v>94</v>
      </c>
      <c r="C64" s="30">
        <f>C4+5</f>
        <v>43219</v>
      </c>
      <c r="D64" s="37" t="s">
        <v>96</v>
      </c>
    </row>
    <row r="65" spans="1:4" ht="15.75" customHeight="1">
      <c r="A65" s="65">
        <v>32</v>
      </c>
      <c r="B65" s="66" t="s">
        <v>97</v>
      </c>
      <c r="C65" s="66" t="s">
        <v>9</v>
      </c>
      <c r="D65" s="66" t="s">
        <v>98</v>
      </c>
    </row>
    <row r="66" spans="1:4" ht="93.6">
      <c r="A66" s="29"/>
      <c r="B66" s="17" t="s">
        <v>373</v>
      </c>
      <c r="C66" s="30">
        <f>C4+10</f>
        <v>43224</v>
      </c>
      <c r="D66" s="37" t="s">
        <v>99</v>
      </c>
    </row>
    <row r="67" spans="1:4" ht="15.75" customHeight="1">
      <c r="A67" s="65">
        <v>33</v>
      </c>
      <c r="B67" s="66" t="s">
        <v>100</v>
      </c>
      <c r="C67" s="66" t="s">
        <v>9</v>
      </c>
      <c r="D67" s="66" t="s">
        <v>102</v>
      </c>
    </row>
    <row r="68" spans="1:4" ht="46.8">
      <c r="A68" s="29"/>
      <c r="B68" s="15" t="s">
        <v>101</v>
      </c>
      <c r="C68" s="30">
        <f>C4+15</f>
        <v>43229</v>
      </c>
      <c r="D68" s="15" t="s">
        <v>103</v>
      </c>
    </row>
    <row r="69" spans="1:4" ht="171.75" customHeight="1">
      <c r="A69" s="69">
        <v>34</v>
      </c>
      <c r="B69" s="24" t="s">
        <v>105</v>
      </c>
      <c r="C69" s="24" t="s">
        <v>104</v>
      </c>
      <c r="D69" s="24" t="s">
        <v>106</v>
      </c>
    </row>
    <row r="70" spans="1:4" ht="16.5" customHeight="1">
      <c r="A70" s="65">
        <v>35</v>
      </c>
      <c r="B70" s="70" t="s">
        <v>109</v>
      </c>
      <c r="C70" s="8" t="str">
        <f>"С "&amp;LOWER(SUBSTITUTE(SUBSTITUTE(SUBSTITUTE(TEXT(C5-5,"Д ММММ ГГГГ"),"ь","я",1),"т ","та ",1),"й","я",1))&amp;" г."</f>
        <v>С 10 июля 2018 г.</v>
      </c>
      <c r="D70" s="66"/>
    </row>
    <row r="71" spans="1:4" ht="124.8">
      <c r="A71" s="29"/>
      <c r="B71" s="37" t="s">
        <v>108</v>
      </c>
      <c r="C71" s="37" t="str">
        <f>"по "&amp;LOWER(SUBSTITUTE(SUBSTITUTE(SUBSTITUTE(TEXT(C5,"ДД ММММ ГГГГ"),"ь","я",1),"т ","та ",1),"й","я",1))&amp;" г. включительно"</f>
        <v>по 15 июля 2018 г. включительно</v>
      </c>
      <c r="D71" s="15"/>
    </row>
    <row r="72" spans="1:4" ht="15.75" customHeight="1">
      <c r="A72" s="65">
        <v>36</v>
      </c>
      <c r="B72" s="70" t="s">
        <v>107</v>
      </c>
      <c r="C72" s="46">
        <f>C5</f>
        <v>43296</v>
      </c>
      <c r="D72" s="66"/>
    </row>
    <row r="73" spans="1:4" ht="109.2">
      <c r="A73" s="29"/>
      <c r="B73" s="37" t="s">
        <v>110</v>
      </c>
      <c r="C73" s="37" t="s">
        <v>111</v>
      </c>
      <c r="D73" s="15"/>
    </row>
    <row r="74" spans="1:4">
      <c r="A74" s="65">
        <v>37</v>
      </c>
      <c r="B74" s="70" t="s">
        <v>112</v>
      </c>
      <c r="C74" s="66"/>
      <c r="D74" s="66" t="s">
        <v>119</v>
      </c>
    </row>
    <row r="75" spans="1:4" ht="124.5" customHeight="1">
      <c r="A75" s="64"/>
      <c r="B75" s="39" t="s">
        <v>113</v>
      </c>
      <c r="C75" s="39" t="s">
        <v>115</v>
      </c>
      <c r="D75" s="39" t="s">
        <v>120</v>
      </c>
    </row>
    <row r="76" spans="1:4" ht="21.75" customHeight="1">
      <c r="A76" s="64"/>
      <c r="B76" s="10"/>
      <c r="C76" s="40">
        <f>C5-1</f>
        <v>43295</v>
      </c>
      <c r="D76" s="10"/>
    </row>
    <row r="77" spans="1:4" ht="219" customHeight="1">
      <c r="A77" s="64"/>
      <c r="B77" s="39" t="s">
        <v>321</v>
      </c>
      <c r="C77" s="39" t="s">
        <v>601</v>
      </c>
      <c r="D77" s="10"/>
    </row>
    <row r="78" spans="1:4" ht="21.75" customHeight="1">
      <c r="A78" s="64"/>
      <c r="B78" s="10"/>
      <c r="C78" s="40">
        <f>C5-1</f>
        <v>43295</v>
      </c>
      <c r="D78" s="10"/>
    </row>
    <row r="79" spans="1:4" ht="156">
      <c r="A79" s="64"/>
      <c r="B79" s="39" t="s">
        <v>117</v>
      </c>
      <c r="C79" s="36" t="s">
        <v>118</v>
      </c>
      <c r="D79" s="10"/>
    </row>
    <row r="80" spans="1:4" ht="19.5" customHeight="1">
      <c r="A80" s="64"/>
      <c r="B80" s="42"/>
      <c r="C80" s="73">
        <f>C5-1</f>
        <v>43295</v>
      </c>
      <c r="D80" s="42"/>
    </row>
    <row r="81" spans="1:5" ht="15.75" customHeight="1">
      <c r="A81" s="65">
        <v>38</v>
      </c>
      <c r="B81" s="70" t="s">
        <v>379</v>
      </c>
      <c r="C81" s="8" t="s">
        <v>9</v>
      </c>
      <c r="D81" s="67" t="s">
        <v>377</v>
      </c>
    </row>
    <row r="82" spans="1:5" ht="132.75" customHeight="1">
      <c r="A82" s="29"/>
      <c r="B82" s="37" t="s">
        <v>474</v>
      </c>
      <c r="C82" s="30">
        <f>C5-11</f>
        <v>43285</v>
      </c>
      <c r="D82" s="17" t="s">
        <v>475</v>
      </c>
    </row>
    <row r="83" spans="1:5" ht="15.75" customHeight="1">
      <c r="A83" s="64">
        <v>39</v>
      </c>
      <c r="B83" s="39" t="s">
        <v>121</v>
      </c>
      <c r="C83" s="64" t="str">
        <f>"С "&amp;LOWER(SUBSTITUTE(SUBSTITUTE(SUBSTITUTE(TEXT(C5-29,"Д ММММ ГГГГ"),"ь","я",1),"т ","та ",1),"й","я",1))&amp;" г."</f>
        <v>С 16 июня 2018 г.</v>
      </c>
      <c r="D83" s="39" t="s">
        <v>122</v>
      </c>
    </row>
    <row r="84" spans="1:5" ht="15" customHeight="1">
      <c r="A84" s="64"/>
      <c r="B84" s="39" t="s">
        <v>126</v>
      </c>
      <c r="C84" s="39" t="s">
        <v>123</v>
      </c>
      <c r="D84" s="39" t="s">
        <v>382</v>
      </c>
      <c r="E84" s="52"/>
    </row>
    <row r="85" spans="1:5">
      <c r="A85" s="29"/>
      <c r="B85" s="37" t="s">
        <v>127</v>
      </c>
      <c r="C85" s="30">
        <f>C5-1</f>
        <v>43295</v>
      </c>
      <c r="D85" s="37"/>
      <c r="E85" s="52"/>
    </row>
    <row r="86" spans="1:5">
      <c r="A86" s="65">
        <v>40</v>
      </c>
      <c r="B86" s="67" t="s">
        <v>128</v>
      </c>
      <c r="C86" s="66" t="s">
        <v>9</v>
      </c>
      <c r="D86" s="67" t="s">
        <v>130</v>
      </c>
      <c r="E86" s="52"/>
    </row>
    <row r="87" spans="1:5" ht="151.5" customHeight="1">
      <c r="A87" s="29"/>
      <c r="B87" s="17" t="s">
        <v>602</v>
      </c>
      <c r="C87" s="30">
        <f>C4+30</f>
        <v>43244</v>
      </c>
      <c r="D87" s="17" t="s">
        <v>131</v>
      </c>
    </row>
    <row r="88" spans="1:5">
      <c r="A88" s="65">
        <v>41</v>
      </c>
      <c r="B88" s="67" t="s">
        <v>132</v>
      </c>
      <c r="C88" s="66" t="s">
        <v>9</v>
      </c>
      <c r="D88" s="66" t="s">
        <v>134</v>
      </c>
    </row>
    <row r="89" spans="1:5" ht="78">
      <c r="A89" s="29"/>
      <c r="B89" s="17" t="s">
        <v>133</v>
      </c>
      <c r="C89" s="30">
        <f>C4+30</f>
        <v>43244</v>
      </c>
      <c r="D89" s="17" t="s">
        <v>135</v>
      </c>
    </row>
    <row r="90" spans="1:5" ht="63" customHeight="1">
      <c r="A90" s="65">
        <v>42</v>
      </c>
      <c r="B90" s="67" t="s">
        <v>386</v>
      </c>
      <c r="C90" s="67" t="s">
        <v>603</v>
      </c>
      <c r="D90" s="67" t="s">
        <v>384</v>
      </c>
    </row>
    <row r="91" spans="1:5" ht="93.6">
      <c r="A91" s="29"/>
      <c r="B91" s="17" t="s">
        <v>387</v>
      </c>
      <c r="C91" s="30">
        <f>C5-31</f>
        <v>43265</v>
      </c>
      <c r="D91" s="15" t="s">
        <v>385</v>
      </c>
    </row>
    <row r="92" spans="1:5" ht="63" customHeight="1">
      <c r="A92" s="65">
        <v>43</v>
      </c>
      <c r="B92" s="67" t="s">
        <v>477</v>
      </c>
      <c r="C92" s="67" t="s">
        <v>604</v>
      </c>
      <c r="D92" s="67" t="s">
        <v>478</v>
      </c>
    </row>
    <row r="93" spans="1:5" ht="140.25" customHeight="1">
      <c r="A93" s="29"/>
      <c r="B93" s="17"/>
      <c r="C93" s="30">
        <f>C5-31</f>
        <v>43265</v>
      </c>
      <c r="D93" s="17" t="s">
        <v>390</v>
      </c>
    </row>
    <row r="94" spans="1:5" ht="140.4">
      <c r="A94" s="69">
        <v>44</v>
      </c>
      <c r="B94" s="24" t="s">
        <v>395</v>
      </c>
      <c r="C94" s="24" t="s">
        <v>145</v>
      </c>
      <c r="D94" s="24" t="s">
        <v>396</v>
      </c>
    </row>
    <row r="95" spans="1:5" ht="62.4">
      <c r="A95" s="65">
        <v>45</v>
      </c>
      <c r="B95" s="67" t="s">
        <v>397</v>
      </c>
      <c r="C95" s="67" t="s">
        <v>400</v>
      </c>
      <c r="D95" s="66" t="s">
        <v>479</v>
      </c>
    </row>
    <row r="96" spans="1:5" ht="46.8">
      <c r="A96" s="29"/>
      <c r="B96" s="17" t="s">
        <v>148</v>
      </c>
      <c r="C96" s="30">
        <f>C5-31</f>
        <v>43265</v>
      </c>
      <c r="D96" s="15" t="s">
        <v>480</v>
      </c>
    </row>
    <row r="97" spans="1:4" ht="62.4">
      <c r="A97" s="65">
        <v>46</v>
      </c>
      <c r="B97" s="67" t="s">
        <v>401</v>
      </c>
      <c r="C97" s="67" t="s">
        <v>383</v>
      </c>
      <c r="D97" s="66" t="s">
        <v>481</v>
      </c>
    </row>
    <row r="98" spans="1:4" ht="15.75" customHeight="1">
      <c r="A98" s="29"/>
      <c r="B98" s="17" t="s">
        <v>567</v>
      </c>
      <c r="C98" s="30">
        <f>C5-31</f>
        <v>43265</v>
      </c>
      <c r="D98" s="15" t="s">
        <v>568</v>
      </c>
    </row>
    <row r="99" spans="1:4" ht="93.6">
      <c r="A99" s="29"/>
      <c r="B99" s="37" t="s">
        <v>569</v>
      </c>
      <c r="C99" s="25"/>
      <c r="D99" s="37" t="s">
        <v>570</v>
      </c>
    </row>
    <row r="100" spans="1:4" ht="62.4">
      <c r="A100" s="65">
        <v>47</v>
      </c>
      <c r="B100" s="83" t="s">
        <v>407</v>
      </c>
      <c r="C100" s="67" t="s">
        <v>400</v>
      </c>
      <c r="D100" s="67" t="s">
        <v>405</v>
      </c>
    </row>
    <row r="101" spans="1:4" ht="93" customHeight="1">
      <c r="A101" s="29"/>
      <c r="B101" s="17" t="s">
        <v>408</v>
      </c>
      <c r="C101" s="30">
        <f>C5-31</f>
        <v>43265</v>
      </c>
      <c r="D101" s="17" t="s">
        <v>406</v>
      </c>
    </row>
    <row r="102" spans="1:4" ht="125.25" customHeight="1">
      <c r="A102" s="69">
        <v>48</v>
      </c>
      <c r="B102" s="23" t="s">
        <v>483</v>
      </c>
      <c r="C102" s="23" t="s">
        <v>157</v>
      </c>
      <c r="D102" s="23" t="s">
        <v>396</v>
      </c>
    </row>
    <row r="103" spans="1:4" ht="124.8">
      <c r="A103" s="69">
        <v>49</v>
      </c>
      <c r="B103" s="23" t="s">
        <v>158</v>
      </c>
      <c r="C103" s="23" t="s">
        <v>159</v>
      </c>
      <c r="D103" s="23" t="s">
        <v>396</v>
      </c>
    </row>
    <row r="104" spans="1:4" ht="78">
      <c r="A104" s="69">
        <v>50</v>
      </c>
      <c r="B104" s="23" t="s">
        <v>160</v>
      </c>
      <c r="C104" s="23" t="s">
        <v>161</v>
      </c>
      <c r="D104" s="23" t="s">
        <v>396</v>
      </c>
    </row>
    <row r="105" spans="1:4" ht="93.6">
      <c r="A105" s="69">
        <v>51</v>
      </c>
      <c r="B105" s="23" t="s">
        <v>163</v>
      </c>
      <c r="C105" s="23" t="s">
        <v>164</v>
      </c>
      <c r="D105" s="23" t="s">
        <v>165</v>
      </c>
    </row>
    <row r="106" spans="1:4" ht="93.6">
      <c r="A106" s="69">
        <v>52</v>
      </c>
      <c r="B106" s="23" t="s">
        <v>484</v>
      </c>
      <c r="C106" s="23" t="s">
        <v>167</v>
      </c>
      <c r="D106" s="23" t="s">
        <v>168</v>
      </c>
    </row>
    <row r="107" spans="1:4" ht="171.6">
      <c r="A107" s="69">
        <v>53</v>
      </c>
      <c r="B107" s="23" t="s">
        <v>485</v>
      </c>
      <c r="C107" s="23" t="s">
        <v>170</v>
      </c>
      <c r="D107" s="23" t="s">
        <v>171</v>
      </c>
    </row>
    <row r="108" spans="1:4" ht="124.8">
      <c r="A108" s="69">
        <v>54</v>
      </c>
      <c r="B108" s="23" t="s">
        <v>486</v>
      </c>
      <c r="C108" s="23" t="s">
        <v>173</v>
      </c>
      <c r="D108" s="23" t="s">
        <v>487</v>
      </c>
    </row>
    <row r="109" spans="1:4" ht="78">
      <c r="A109" s="69">
        <v>55</v>
      </c>
      <c r="B109" s="23" t="s">
        <v>412</v>
      </c>
      <c r="C109" s="23" t="s">
        <v>176</v>
      </c>
      <c r="D109" s="23" t="s">
        <v>488</v>
      </c>
    </row>
    <row r="110" spans="1:4" ht="78">
      <c r="A110" s="69">
        <v>56</v>
      </c>
      <c r="B110" s="23" t="s">
        <v>177</v>
      </c>
      <c r="C110" s="23" t="s">
        <v>178</v>
      </c>
      <c r="D110" s="23" t="s">
        <v>179</v>
      </c>
    </row>
    <row r="111" spans="1:4">
      <c r="A111" s="65">
        <v>57</v>
      </c>
      <c r="B111" s="67" t="s">
        <v>415</v>
      </c>
      <c r="C111" s="67" t="s">
        <v>180</v>
      </c>
      <c r="D111" s="67" t="s">
        <v>181</v>
      </c>
    </row>
    <row r="112" spans="1:4" ht="251.25" customHeight="1">
      <c r="A112" s="29"/>
      <c r="B112" s="17" t="s">
        <v>416</v>
      </c>
      <c r="C112" s="30">
        <f>C4+30</f>
        <v>43244</v>
      </c>
      <c r="D112" s="17" t="s">
        <v>182</v>
      </c>
    </row>
    <row r="113" spans="1:4" ht="126" customHeight="1">
      <c r="A113" s="69">
        <v>58</v>
      </c>
      <c r="B113" s="23" t="s">
        <v>489</v>
      </c>
      <c r="C113" s="23" t="s">
        <v>183</v>
      </c>
      <c r="D113" s="23" t="s">
        <v>418</v>
      </c>
    </row>
    <row r="114" spans="1:4">
      <c r="A114" s="65">
        <v>59</v>
      </c>
      <c r="B114" s="67" t="s">
        <v>185</v>
      </c>
      <c r="C114" s="67" t="s">
        <v>188</v>
      </c>
      <c r="D114" s="67" t="s">
        <v>95</v>
      </c>
    </row>
    <row r="115" spans="1:4" ht="93.6">
      <c r="A115" s="29"/>
      <c r="B115" s="17" t="s">
        <v>186</v>
      </c>
      <c r="C115" s="30">
        <f>C5-31</f>
        <v>43265</v>
      </c>
      <c r="D115" s="15" t="s">
        <v>187</v>
      </c>
    </row>
    <row r="116" spans="1:4">
      <c r="A116" s="65">
        <v>60</v>
      </c>
      <c r="B116" s="67" t="s">
        <v>189</v>
      </c>
      <c r="C116" s="67" t="s">
        <v>188</v>
      </c>
      <c r="D116" s="67" t="s">
        <v>130</v>
      </c>
    </row>
    <row r="117" spans="1:4" ht="204.75" customHeight="1">
      <c r="A117" s="29"/>
      <c r="B117" s="17" t="s">
        <v>421</v>
      </c>
      <c r="C117" s="30">
        <f>C5+10</f>
        <v>43306</v>
      </c>
      <c r="D117" s="17" t="s">
        <v>577</v>
      </c>
    </row>
    <row r="118" spans="1:4">
      <c r="A118" s="65">
        <v>61</v>
      </c>
      <c r="B118" s="67" t="s">
        <v>191</v>
      </c>
      <c r="C118" s="53" t="s">
        <v>190</v>
      </c>
      <c r="D118" s="67" t="s">
        <v>130</v>
      </c>
    </row>
    <row r="119" spans="1:4" ht="95.25" customHeight="1">
      <c r="A119" s="29"/>
      <c r="B119" s="17" t="s">
        <v>605</v>
      </c>
      <c r="C119" s="16">
        <f>DATE(YEAR(C5)+3,MONTH(C5),DAY(C5))</f>
        <v>44392</v>
      </c>
      <c r="D119" s="17" t="s">
        <v>423</v>
      </c>
    </row>
    <row r="120" spans="1:4" ht="63" customHeight="1">
      <c r="A120" s="69">
        <v>62</v>
      </c>
      <c r="B120" s="24" t="s">
        <v>192</v>
      </c>
      <c r="C120" s="24" t="s">
        <v>193</v>
      </c>
      <c r="D120" s="24" t="s">
        <v>194</v>
      </c>
    </row>
    <row r="121" spans="1:4">
      <c r="A121" s="165" t="s">
        <v>195</v>
      </c>
      <c r="B121" s="166"/>
      <c r="C121" s="166"/>
      <c r="D121" s="167"/>
    </row>
    <row r="122" spans="1:4">
      <c r="A122" s="65">
        <v>63</v>
      </c>
      <c r="B122" s="67" t="s">
        <v>196</v>
      </c>
      <c r="C122" s="67" t="s">
        <v>9</v>
      </c>
      <c r="D122" s="67" t="s">
        <v>198</v>
      </c>
    </row>
    <row r="123" spans="1:4" ht="62.4">
      <c r="A123" s="29"/>
      <c r="B123" s="15" t="s">
        <v>197</v>
      </c>
      <c r="C123" s="30">
        <f>C4+9</f>
        <v>43223</v>
      </c>
      <c r="D123" s="17" t="s">
        <v>199</v>
      </c>
    </row>
    <row r="124" spans="1:4">
      <c r="A124" s="65">
        <v>64</v>
      </c>
      <c r="B124" s="66" t="s">
        <v>200</v>
      </c>
      <c r="C124" s="66" t="s">
        <v>9</v>
      </c>
      <c r="D124" s="66" t="s">
        <v>202</v>
      </c>
    </row>
    <row r="125" spans="1:4" ht="46.8">
      <c r="A125" s="29"/>
      <c r="B125" s="17" t="s">
        <v>201</v>
      </c>
      <c r="C125" s="30">
        <f>C5-51</f>
        <v>43245</v>
      </c>
      <c r="D125" s="15" t="s">
        <v>103</v>
      </c>
    </row>
    <row r="126" spans="1:4">
      <c r="A126" s="65">
        <v>65</v>
      </c>
      <c r="B126" s="66" t="s">
        <v>200</v>
      </c>
      <c r="C126" s="66" t="s">
        <v>9</v>
      </c>
      <c r="D126" s="66" t="s">
        <v>204</v>
      </c>
    </row>
    <row r="127" spans="1:4" ht="31.2">
      <c r="A127" s="29"/>
      <c r="B127" s="15" t="s">
        <v>203</v>
      </c>
      <c r="C127" s="30">
        <f>C5-21</f>
        <v>43275</v>
      </c>
      <c r="D127" s="15" t="s">
        <v>205</v>
      </c>
    </row>
    <row r="128" spans="1:4">
      <c r="A128" s="65">
        <v>66</v>
      </c>
      <c r="B128" s="66" t="s">
        <v>207</v>
      </c>
      <c r="C128" s="66" t="s">
        <v>9</v>
      </c>
      <c r="D128" s="66" t="s">
        <v>209</v>
      </c>
    </row>
    <row r="129" spans="1:4" ht="62.4">
      <c r="A129" s="29"/>
      <c r="B129" s="15" t="s">
        <v>208</v>
      </c>
      <c r="C129" s="30">
        <f>C5+10</f>
        <v>43306</v>
      </c>
      <c r="D129" s="37" t="s">
        <v>210</v>
      </c>
    </row>
    <row r="130" spans="1:4" ht="93.6">
      <c r="A130" s="69">
        <v>67</v>
      </c>
      <c r="B130" s="24" t="s">
        <v>212</v>
      </c>
      <c r="C130" s="24" t="s">
        <v>211</v>
      </c>
      <c r="D130" s="24" t="s">
        <v>8</v>
      </c>
    </row>
    <row r="131" spans="1:4" ht="124.8">
      <c r="A131" s="69">
        <v>68</v>
      </c>
      <c r="B131" s="24" t="s">
        <v>214</v>
      </c>
      <c r="C131" s="24" t="s">
        <v>213</v>
      </c>
      <c r="D131" s="24" t="s">
        <v>179</v>
      </c>
    </row>
    <row r="132" spans="1:4" ht="124.8">
      <c r="A132" s="69">
        <v>69</v>
      </c>
      <c r="B132" s="23" t="s">
        <v>322</v>
      </c>
      <c r="C132" s="23" t="s">
        <v>215</v>
      </c>
      <c r="D132" s="23" t="s">
        <v>8</v>
      </c>
    </row>
    <row r="133" spans="1:4" ht="171.6">
      <c r="A133" s="69">
        <v>70</v>
      </c>
      <c r="B133" s="23" t="s">
        <v>323</v>
      </c>
      <c r="C133" s="23" t="s">
        <v>216</v>
      </c>
      <c r="D133" s="23" t="s">
        <v>47</v>
      </c>
    </row>
    <row r="134" spans="1:4" ht="46.8">
      <c r="A134" s="65">
        <v>71</v>
      </c>
      <c r="B134" s="67" t="s">
        <v>490</v>
      </c>
      <c r="C134" s="67"/>
      <c r="D134" s="67"/>
    </row>
    <row r="135" spans="1:4" ht="90" customHeight="1">
      <c r="A135" s="64"/>
      <c r="B135" s="36" t="s">
        <v>222</v>
      </c>
      <c r="C135" s="36" t="s">
        <v>227</v>
      </c>
      <c r="D135" s="36" t="s">
        <v>418</v>
      </c>
    </row>
    <row r="136" spans="1:4" ht="93.6">
      <c r="A136" s="29"/>
      <c r="B136" s="17" t="s">
        <v>223</v>
      </c>
      <c r="C136" s="17" t="s">
        <v>224</v>
      </c>
      <c r="D136" s="17" t="s">
        <v>432</v>
      </c>
    </row>
    <row r="137" spans="1:4" ht="62.4">
      <c r="A137" s="69">
        <v>72</v>
      </c>
      <c r="B137" s="24" t="s">
        <v>491</v>
      </c>
      <c r="C137" s="24" t="s">
        <v>229</v>
      </c>
      <c r="D137" s="24" t="s">
        <v>466</v>
      </c>
    </row>
    <row r="138" spans="1:4" ht="62.4">
      <c r="A138" s="69">
        <v>73</v>
      </c>
      <c r="B138" s="23" t="s">
        <v>492</v>
      </c>
      <c r="C138" s="23" t="s">
        <v>231</v>
      </c>
      <c r="D138" s="23" t="s">
        <v>232</v>
      </c>
    </row>
    <row r="139" spans="1:4" ht="93.6">
      <c r="A139" s="69">
        <v>74</v>
      </c>
      <c r="B139" s="23" t="s">
        <v>233</v>
      </c>
      <c r="C139" s="23" t="s">
        <v>234</v>
      </c>
      <c r="D139" s="23" t="s">
        <v>239</v>
      </c>
    </row>
    <row r="140" spans="1:4" ht="188.25" customHeight="1">
      <c r="A140" s="69">
        <v>75</v>
      </c>
      <c r="B140" s="23" t="s">
        <v>235</v>
      </c>
      <c r="C140" s="23" t="s">
        <v>236</v>
      </c>
      <c r="D140" s="23" t="s">
        <v>418</v>
      </c>
    </row>
    <row r="141" spans="1:4" ht="93.6">
      <c r="A141" s="69">
        <v>76</v>
      </c>
      <c r="B141" s="23" t="s">
        <v>237</v>
      </c>
      <c r="C141" s="23" t="s">
        <v>236</v>
      </c>
      <c r="D141" s="23" t="s">
        <v>418</v>
      </c>
    </row>
    <row r="142" spans="1:4" ht="140.4">
      <c r="A142" s="69">
        <v>77</v>
      </c>
      <c r="B142" s="23" t="s">
        <v>435</v>
      </c>
      <c r="C142" s="67" t="s">
        <v>606</v>
      </c>
      <c r="D142" s="67" t="s">
        <v>439</v>
      </c>
    </row>
    <row r="143" spans="1:4" ht="16.5" customHeight="1">
      <c r="A143" s="65">
        <v>78</v>
      </c>
      <c r="B143" s="67" t="s">
        <v>243</v>
      </c>
      <c r="C143" s="67" t="s">
        <v>240</v>
      </c>
      <c r="D143" s="67" t="s">
        <v>440</v>
      </c>
    </row>
    <row r="144" spans="1:4">
      <c r="A144" s="64"/>
      <c r="B144" s="10" t="s">
        <v>244</v>
      </c>
      <c r="C144" s="42" t="str">
        <f>"а с "&amp;LOWER(SUBSTITUTE(SUBSTITUTE(SUBSTITUTE(TEXT(C5-4,"Д ММММ ГГГГ"),"ь","я",1),"т ","та ",1),"й","я",1))&amp;" г."</f>
        <v>а с 11 июля 2018 г.</v>
      </c>
      <c r="D144" s="10" t="s">
        <v>242</v>
      </c>
    </row>
    <row r="145" spans="1:10" ht="235.5" customHeight="1">
      <c r="A145" s="29"/>
      <c r="B145" s="37" t="s">
        <v>437</v>
      </c>
      <c r="C145" s="37" t="s">
        <v>241</v>
      </c>
      <c r="D145" s="17" t="s">
        <v>494</v>
      </c>
    </row>
    <row r="146" spans="1:10" ht="63.75" customHeight="1">
      <c r="A146" s="69">
        <v>79</v>
      </c>
      <c r="B146" s="24" t="s">
        <v>254</v>
      </c>
      <c r="C146" s="24" t="s">
        <v>245</v>
      </c>
      <c r="D146" s="24" t="s">
        <v>8</v>
      </c>
    </row>
    <row r="147" spans="1:10" ht="62.4">
      <c r="A147" s="69">
        <v>80</v>
      </c>
      <c r="B147" s="24" t="s">
        <v>246</v>
      </c>
      <c r="C147" s="24" t="s">
        <v>247</v>
      </c>
      <c r="D147" s="24" t="s">
        <v>232</v>
      </c>
      <c r="G147" s="52"/>
      <c r="H147" s="52"/>
      <c r="I147" s="52"/>
      <c r="J147" s="52"/>
    </row>
    <row r="148" spans="1:10" ht="31.2">
      <c r="A148" s="65">
        <v>81</v>
      </c>
      <c r="B148" s="70" t="s">
        <v>252</v>
      </c>
      <c r="C148" s="66" t="str">
        <f>"После "&amp;LOWER(SUBSTITUTE(SUBSTITUTE(SUBSTITUTE(TEXT(C5,"Д ММММ ГГГГ"),"ь","я",1),"т ","та ",1),"й","я",1))&amp;" г."</f>
        <v>После 15 июля 2018 г.</v>
      </c>
      <c r="D148" s="67" t="s">
        <v>418</v>
      </c>
      <c r="G148" s="52"/>
      <c r="H148" s="52"/>
      <c r="I148" s="52"/>
      <c r="J148" s="52"/>
    </row>
    <row r="149" spans="1:10" ht="111" customHeight="1">
      <c r="A149" s="29"/>
      <c r="B149" s="37" t="s">
        <v>251</v>
      </c>
      <c r="C149" s="37" t="s">
        <v>249</v>
      </c>
      <c r="D149" s="17"/>
      <c r="G149" s="52"/>
      <c r="H149" s="52"/>
      <c r="I149" s="52"/>
      <c r="J149" s="52"/>
    </row>
    <row r="150" spans="1:10" ht="141.75" customHeight="1">
      <c r="A150" s="69">
        <v>82</v>
      </c>
      <c r="B150" s="24" t="s">
        <v>248</v>
      </c>
      <c r="C150" s="23" t="str">
        <f>"С "&amp;LOWER(SUBSTITUTE(SUBSTITUTE(SUBSTITUTE(TEXT(C5+60,"Д ММММ ГГГГ"),"ь","я",1),"т ","та ",1),"й","я",1))&amp;" г."</f>
        <v>С 13 сентября 2018 г.</v>
      </c>
      <c r="D150" s="24" t="s">
        <v>253</v>
      </c>
    </row>
    <row r="151" spans="1:10" ht="63" customHeight="1">
      <c r="A151" s="69">
        <v>83</v>
      </c>
      <c r="B151" s="23" t="s">
        <v>255</v>
      </c>
      <c r="C151" s="23" t="s">
        <v>256</v>
      </c>
      <c r="D151" s="23" t="s">
        <v>418</v>
      </c>
    </row>
    <row r="152" spans="1:10">
      <c r="A152" s="165" t="s">
        <v>258</v>
      </c>
      <c r="B152" s="166"/>
      <c r="C152" s="166"/>
      <c r="D152" s="167"/>
    </row>
    <row r="153" spans="1:10">
      <c r="A153" s="65">
        <v>84</v>
      </c>
      <c r="B153" s="70" t="s">
        <v>259</v>
      </c>
      <c r="C153" s="70" t="s">
        <v>39</v>
      </c>
      <c r="D153" s="70" t="s">
        <v>260</v>
      </c>
    </row>
    <row r="154" spans="1:10" ht="47.25" customHeight="1">
      <c r="A154" s="29"/>
      <c r="B154" s="37" t="s">
        <v>261</v>
      </c>
      <c r="C154" s="30">
        <f>C5-21</f>
        <v>43275</v>
      </c>
      <c r="D154" s="37" t="s">
        <v>103</v>
      </c>
    </row>
    <row r="155" spans="1:10">
      <c r="A155" s="65">
        <v>85</v>
      </c>
      <c r="B155" s="70" t="s">
        <v>264</v>
      </c>
      <c r="C155" s="70" t="s">
        <v>9</v>
      </c>
      <c r="D155" s="70" t="s">
        <v>266</v>
      </c>
    </row>
    <row r="156" spans="1:10" ht="64.5" customHeight="1">
      <c r="A156" s="29"/>
      <c r="B156" s="37" t="s">
        <v>311</v>
      </c>
      <c r="C156" s="30">
        <f>C5-21</f>
        <v>43275</v>
      </c>
      <c r="D156" s="37" t="s">
        <v>210</v>
      </c>
    </row>
    <row r="157" spans="1:10" ht="17.25" customHeight="1">
      <c r="A157" s="65">
        <v>86</v>
      </c>
      <c r="B157" s="70" t="s">
        <v>267</v>
      </c>
      <c r="C157" s="70" t="s">
        <v>39</v>
      </c>
      <c r="D157" s="70" t="s">
        <v>268</v>
      </c>
    </row>
    <row r="158" spans="1:10" ht="60.75" customHeight="1">
      <c r="A158" s="29"/>
      <c r="B158" s="37"/>
      <c r="C158" s="30">
        <f>C5-13</f>
        <v>43283</v>
      </c>
      <c r="D158" s="37" t="s">
        <v>445</v>
      </c>
    </row>
    <row r="159" spans="1:10" ht="96.75" customHeight="1">
      <c r="A159" s="69">
        <v>87</v>
      </c>
      <c r="B159" s="24" t="s">
        <v>607</v>
      </c>
      <c r="C159" s="24" t="s">
        <v>269</v>
      </c>
      <c r="D159" s="24" t="s">
        <v>40</v>
      </c>
    </row>
    <row r="160" spans="1:10">
      <c r="A160" s="65">
        <v>88</v>
      </c>
      <c r="B160" s="70" t="s">
        <v>271</v>
      </c>
      <c r="C160" s="70" t="s">
        <v>39</v>
      </c>
      <c r="D160" s="70" t="s">
        <v>266</v>
      </c>
    </row>
    <row r="161" spans="1:6" ht="17.25" customHeight="1">
      <c r="A161" s="29"/>
      <c r="B161" s="37" t="s">
        <v>272</v>
      </c>
      <c r="C161" s="30">
        <f>C5-6</f>
        <v>43290</v>
      </c>
      <c r="D161" s="37" t="s">
        <v>210</v>
      </c>
    </row>
    <row r="162" spans="1:6">
      <c r="A162" s="65">
        <v>89</v>
      </c>
      <c r="B162" s="70" t="s">
        <v>274</v>
      </c>
      <c r="C162" s="70" t="s">
        <v>39</v>
      </c>
      <c r="D162" s="70" t="s">
        <v>209</v>
      </c>
    </row>
    <row r="163" spans="1:6" ht="17.25" customHeight="1">
      <c r="A163" s="29"/>
      <c r="B163" s="37" t="s">
        <v>275</v>
      </c>
      <c r="C163" s="30">
        <f>C5-17</f>
        <v>43279</v>
      </c>
      <c r="D163" s="39" t="s">
        <v>273</v>
      </c>
    </row>
    <row r="164" spans="1:6">
      <c r="A164" s="65">
        <v>90</v>
      </c>
      <c r="B164" s="70" t="s">
        <v>276</v>
      </c>
      <c r="C164" s="70" t="s">
        <v>9</v>
      </c>
      <c r="D164" s="70" t="s">
        <v>102</v>
      </c>
    </row>
    <row r="165" spans="1:6" ht="46.8">
      <c r="A165" s="29"/>
      <c r="B165" s="37" t="s">
        <v>277</v>
      </c>
      <c r="C165" s="30">
        <f>C5-22</f>
        <v>43274</v>
      </c>
      <c r="D165" s="37" t="s">
        <v>103</v>
      </c>
    </row>
    <row r="166" spans="1:6" ht="52.5" customHeight="1">
      <c r="A166" s="65">
        <v>91</v>
      </c>
      <c r="B166" s="70" t="s">
        <v>278</v>
      </c>
      <c r="C166" s="8"/>
      <c r="D166" s="70"/>
    </row>
    <row r="167" spans="1:6">
      <c r="A167" s="64"/>
      <c r="B167" s="39" t="s">
        <v>279</v>
      </c>
      <c r="C167" s="39" t="s">
        <v>9</v>
      </c>
      <c r="D167" s="39" t="s">
        <v>266</v>
      </c>
      <c r="E167" s="52"/>
    </row>
    <row r="168" spans="1:6" ht="37.5" customHeight="1">
      <c r="A168" s="64"/>
      <c r="B168" s="39"/>
      <c r="C168" s="40">
        <f>C5-12</f>
        <v>43284</v>
      </c>
      <c r="D168" s="39" t="s">
        <v>210</v>
      </c>
      <c r="E168" s="52"/>
    </row>
    <row r="169" spans="1:6">
      <c r="A169" s="64"/>
      <c r="B169" s="39" t="s">
        <v>280</v>
      </c>
      <c r="C169" s="39" t="s">
        <v>9</v>
      </c>
      <c r="D169" s="39" t="s">
        <v>209</v>
      </c>
      <c r="E169" s="52"/>
    </row>
    <row r="170" spans="1:6" ht="17.25" customHeight="1">
      <c r="A170" s="29"/>
      <c r="B170" s="37"/>
      <c r="C170" s="30">
        <f>C5-5</f>
        <v>43291</v>
      </c>
      <c r="D170" s="37" t="s">
        <v>273</v>
      </c>
      <c r="E170" s="52"/>
    </row>
    <row r="171" spans="1:6" ht="20.25" customHeight="1">
      <c r="A171" s="65">
        <v>92</v>
      </c>
      <c r="B171" s="70" t="s">
        <v>281</v>
      </c>
      <c r="C171" s="70"/>
      <c r="D171" s="70"/>
    </row>
    <row r="172" spans="1:6">
      <c r="A172" s="64"/>
      <c r="B172" s="39" t="s">
        <v>282</v>
      </c>
      <c r="C172" s="42" t="str">
        <f>"с "&amp;LOWER(SUBSTITUTE(SUBSTITUTE(SUBSTITUTE(TEXT(C5-11,"Д ММММ ГГГГ"),"ь","я",1),"т ","та ",1),"й","я",1))&amp;" г."</f>
        <v>с 4 июля 2018 г.</v>
      </c>
      <c r="D172" s="39" t="s">
        <v>266</v>
      </c>
      <c r="E172" s="52"/>
      <c r="F172" s="52"/>
    </row>
    <row r="173" spans="1:6" ht="36.75" customHeight="1">
      <c r="A173" s="64"/>
      <c r="B173" s="39" t="s">
        <v>283</v>
      </c>
      <c r="C173" s="61" t="str">
        <f>"по "&amp;LOWER(SUBSTITUTE(SUBSTITUTE(SUBSTITUTE(TEXT(C5-5,"Д ММММ ГГГГ"),"ь","я",1),"т ","та ",1),"й","я",1))&amp;" г."</f>
        <v>по 10 июля 2018 г.</v>
      </c>
      <c r="D173" s="39" t="s">
        <v>210</v>
      </c>
      <c r="E173" s="52"/>
      <c r="F173" s="52"/>
    </row>
    <row r="174" spans="1:6" ht="14.25" customHeight="1">
      <c r="A174" s="64"/>
      <c r="B174" s="39" t="s">
        <v>284</v>
      </c>
      <c r="C174" s="61" t="str">
        <f>"с "&amp;LOWER(SUBSTITUTE(SUBSTITUTE(SUBSTITUTE(TEXT(C5-4,"Д ММММ ГГГГ"),"ь","я",1),"т ","та ",1),"й","я",1))&amp;" г."</f>
        <v>с 11 июля 2018 г.</v>
      </c>
      <c r="D174" s="39" t="s">
        <v>209</v>
      </c>
      <c r="E174" s="52"/>
      <c r="F174" s="52"/>
    </row>
    <row r="175" spans="1:6" ht="18" customHeight="1">
      <c r="A175" s="29"/>
      <c r="B175" s="37" t="s">
        <v>285</v>
      </c>
      <c r="C175" s="19" t="str">
        <f>"по "&amp;LOWER(SUBSTITUTE(SUBSTITUTE(SUBSTITUTE(TEXT(C5-1,"Д ММММ ГГГГ"),"ь","я",1),"т ","та ",1),"й","я",1))&amp;" г."</f>
        <v>по 14 июля 2018 г.</v>
      </c>
      <c r="D175" s="37" t="s">
        <v>273</v>
      </c>
      <c r="E175" s="52"/>
      <c r="F175" s="52"/>
    </row>
    <row r="176" spans="1:6" ht="15" customHeight="1">
      <c r="A176" s="65">
        <v>93</v>
      </c>
      <c r="B176" s="70" t="s">
        <v>286</v>
      </c>
      <c r="C176" s="46">
        <f>C5-5</f>
        <v>43291</v>
      </c>
      <c r="D176" s="70" t="s">
        <v>266</v>
      </c>
      <c r="E176" s="52"/>
      <c r="F176" s="52"/>
    </row>
    <row r="177" spans="1:4" ht="46.8">
      <c r="A177" s="29"/>
      <c r="B177" s="37" t="s">
        <v>287</v>
      </c>
      <c r="C177" s="37" t="s">
        <v>288</v>
      </c>
      <c r="D177" s="37" t="s">
        <v>210</v>
      </c>
    </row>
    <row r="178" spans="1:4" ht="15.75" customHeight="1">
      <c r="A178" s="65">
        <v>94</v>
      </c>
      <c r="B178" s="70" t="s">
        <v>289</v>
      </c>
      <c r="C178" s="70" t="s">
        <v>39</v>
      </c>
      <c r="D178" s="70" t="s">
        <v>209</v>
      </c>
    </row>
    <row r="179" spans="1:4" ht="17.25" customHeight="1">
      <c r="A179" s="29"/>
      <c r="B179" s="37" t="s">
        <v>290</v>
      </c>
      <c r="C179" s="30">
        <f>C5-11</f>
        <v>43285</v>
      </c>
      <c r="D179" s="37" t="s">
        <v>210</v>
      </c>
    </row>
    <row r="180" spans="1:4">
      <c r="A180" s="65">
        <v>95</v>
      </c>
      <c r="B180" s="70" t="s">
        <v>292</v>
      </c>
      <c r="C180" s="67" t="str">
        <f>"с "&amp;LOWER(SUBSTITUTE(SUBSTITUTE(SUBSTITUTE(TEXT(C5-10,"Д ММММ ГГГГ"),"ь","я",1),"т ","та ",1),"й","я",1))&amp;" г."</f>
        <v>с 5 июля 2018 г.</v>
      </c>
      <c r="D180" s="70" t="s">
        <v>209</v>
      </c>
    </row>
    <row r="181" spans="1:4">
      <c r="A181" s="64"/>
      <c r="B181" s="10" t="s">
        <v>293</v>
      </c>
      <c r="C181" s="10" t="s">
        <v>291</v>
      </c>
      <c r="D181" s="10" t="s">
        <v>295</v>
      </c>
    </row>
    <row r="182" spans="1:4" ht="31.2">
      <c r="A182" s="29"/>
      <c r="B182" s="15" t="s">
        <v>294</v>
      </c>
      <c r="C182" s="30">
        <f>C5</f>
        <v>43296</v>
      </c>
      <c r="D182" s="17" t="s">
        <v>296</v>
      </c>
    </row>
    <row r="183" spans="1:4">
      <c r="A183" s="65">
        <v>96</v>
      </c>
      <c r="B183" s="132" t="s">
        <v>297</v>
      </c>
      <c r="C183" s="132" t="s">
        <v>298</v>
      </c>
      <c r="D183" s="132" t="s">
        <v>209</v>
      </c>
    </row>
    <row r="184" spans="1:4" ht="18" customHeight="1">
      <c r="A184" s="29"/>
      <c r="B184" s="37"/>
      <c r="C184" s="30">
        <f>C5</f>
        <v>43296</v>
      </c>
      <c r="D184" s="37" t="s">
        <v>210</v>
      </c>
    </row>
    <row r="185" spans="1:4">
      <c r="A185" s="65">
        <v>97</v>
      </c>
      <c r="B185" s="66" t="s">
        <v>299</v>
      </c>
      <c r="C185" s="46">
        <f>C5</f>
        <v>43296</v>
      </c>
      <c r="D185" s="66" t="s">
        <v>209</v>
      </c>
    </row>
    <row r="186" spans="1:4" ht="62.4">
      <c r="A186" s="29"/>
      <c r="B186" s="17" t="s">
        <v>300</v>
      </c>
      <c r="C186" s="15" t="s">
        <v>301</v>
      </c>
      <c r="D186" s="17" t="s">
        <v>210</v>
      </c>
    </row>
    <row r="187" spans="1:4" ht="46.8">
      <c r="A187" s="69">
        <v>98</v>
      </c>
      <c r="B187" s="23" t="s">
        <v>302</v>
      </c>
      <c r="C187" s="23" t="s">
        <v>303</v>
      </c>
      <c r="D187" s="23" t="s">
        <v>206</v>
      </c>
    </row>
    <row r="188" spans="1:4" ht="62.4">
      <c r="A188" s="69">
        <v>99</v>
      </c>
      <c r="B188" s="23" t="s">
        <v>304</v>
      </c>
      <c r="C188" s="23" t="s">
        <v>305</v>
      </c>
      <c r="D188" s="23" t="s">
        <v>206</v>
      </c>
    </row>
    <row r="189" spans="1:4">
      <c r="A189" s="65">
        <v>100</v>
      </c>
      <c r="B189" s="67" t="s">
        <v>310</v>
      </c>
      <c r="C189" s="67" t="s">
        <v>9</v>
      </c>
      <c r="D189" s="67" t="s">
        <v>309</v>
      </c>
    </row>
    <row r="190" spans="1:4" ht="31.2">
      <c r="A190" s="29"/>
      <c r="B190" s="17" t="s">
        <v>496</v>
      </c>
      <c r="C190" s="30">
        <f>C5+3</f>
        <v>43299</v>
      </c>
      <c r="D190" s="17" t="s">
        <v>210</v>
      </c>
    </row>
    <row r="191" spans="1:4" ht="62.4">
      <c r="A191" s="69">
        <v>101</v>
      </c>
      <c r="B191" s="23" t="s">
        <v>497</v>
      </c>
      <c r="C191" s="23" t="s">
        <v>328</v>
      </c>
      <c r="D191" s="23" t="s">
        <v>8</v>
      </c>
    </row>
    <row r="192" spans="1:4" ht="15.75" customHeight="1">
      <c r="A192" s="65">
        <v>102</v>
      </c>
      <c r="B192" s="67" t="s">
        <v>330</v>
      </c>
      <c r="C192" s="67" t="s">
        <v>9</v>
      </c>
      <c r="D192" s="67" t="s">
        <v>102</v>
      </c>
    </row>
    <row r="193" spans="1:4" ht="46.8">
      <c r="A193" s="29"/>
      <c r="B193" s="17"/>
      <c r="C193" s="30">
        <f>C5+14</f>
        <v>43310</v>
      </c>
      <c r="D193" s="17" t="s">
        <v>103</v>
      </c>
    </row>
    <row r="194" spans="1:4" ht="62.4">
      <c r="A194" s="69">
        <v>103</v>
      </c>
      <c r="B194" s="23" t="s">
        <v>331</v>
      </c>
      <c r="C194" s="23" t="s">
        <v>332</v>
      </c>
      <c r="D194" s="23" t="s">
        <v>40</v>
      </c>
    </row>
    <row r="195" spans="1:4" ht="62.4">
      <c r="A195" s="69">
        <v>104</v>
      </c>
      <c r="B195" s="23" t="s">
        <v>333</v>
      </c>
      <c r="C195" s="23" t="s">
        <v>334</v>
      </c>
      <c r="D195" s="23" t="s">
        <v>8</v>
      </c>
    </row>
    <row r="196" spans="1:4" ht="124.8">
      <c r="A196" s="69">
        <v>105</v>
      </c>
      <c r="B196" s="23" t="s">
        <v>498</v>
      </c>
      <c r="C196" s="23" t="s">
        <v>499</v>
      </c>
      <c r="D196" s="23" t="s">
        <v>335</v>
      </c>
    </row>
    <row r="197" spans="1:4" ht="216" customHeight="1">
      <c r="A197" s="69">
        <v>106</v>
      </c>
      <c r="B197" s="23" t="s">
        <v>336</v>
      </c>
      <c r="C197" s="23" t="s">
        <v>337</v>
      </c>
      <c r="D197" s="23" t="s">
        <v>40</v>
      </c>
    </row>
    <row r="198" spans="1:4" ht="74.25" customHeight="1">
      <c r="A198" s="69">
        <v>107</v>
      </c>
      <c r="B198" s="23" t="s">
        <v>340</v>
      </c>
      <c r="C198" s="23" t="s">
        <v>341</v>
      </c>
      <c r="D198" s="23" t="s">
        <v>8</v>
      </c>
    </row>
    <row r="199" spans="1:4" ht="16.5" customHeight="1">
      <c r="A199" s="65">
        <v>108</v>
      </c>
      <c r="B199" s="67" t="s">
        <v>342</v>
      </c>
      <c r="C199" s="67" t="s">
        <v>9</v>
      </c>
      <c r="D199" s="67" t="s">
        <v>102</v>
      </c>
    </row>
    <row r="200" spans="1:4" ht="79.5" customHeight="1">
      <c r="A200" s="29"/>
      <c r="B200" s="17" t="s">
        <v>500</v>
      </c>
      <c r="C200" s="30">
        <f>C5+19</f>
        <v>43315</v>
      </c>
      <c r="D200" s="17" t="s">
        <v>103</v>
      </c>
    </row>
    <row r="201" spans="1:4">
      <c r="A201" s="65">
        <v>109</v>
      </c>
      <c r="B201" s="67" t="s">
        <v>344</v>
      </c>
      <c r="C201" s="67" t="s">
        <v>39</v>
      </c>
      <c r="D201" s="67" t="s">
        <v>102</v>
      </c>
    </row>
    <row r="202" spans="1:4" ht="46.8">
      <c r="A202" s="29"/>
      <c r="B202" s="17" t="s">
        <v>345</v>
      </c>
      <c r="C202" s="30">
        <f>C5+59</f>
        <v>43355</v>
      </c>
      <c r="D202" s="17" t="s">
        <v>103</v>
      </c>
    </row>
    <row r="203" spans="1:4">
      <c r="B203" s="71"/>
      <c r="C203" s="71"/>
      <c r="D203" s="71"/>
    </row>
    <row r="204" spans="1:4">
      <c r="B204" s="71"/>
      <c r="C204" s="71"/>
      <c r="D204" s="71"/>
    </row>
    <row r="205" spans="1:4">
      <c r="B205" s="71"/>
      <c r="C205" s="71"/>
      <c r="D205" s="71"/>
    </row>
    <row r="206" spans="1:4">
      <c r="A206" s="5"/>
      <c r="B206" s="71"/>
      <c r="C206" s="71"/>
      <c r="D206" s="71"/>
    </row>
    <row r="207" spans="1:4">
      <c r="A207" s="5"/>
      <c r="B207" s="71"/>
      <c r="C207" s="71"/>
      <c r="D207" s="71"/>
    </row>
    <row r="208" spans="1:4">
      <c r="A208" s="5"/>
      <c r="B208" s="71"/>
      <c r="C208" s="71"/>
      <c r="D208" s="71"/>
    </row>
    <row r="209" spans="1:4">
      <c r="A209" s="5"/>
      <c r="B209" s="71"/>
      <c r="C209" s="71"/>
      <c r="D209" s="71"/>
    </row>
    <row r="210" spans="1:4">
      <c r="A210" s="5"/>
      <c r="B210" s="71"/>
      <c r="C210" s="71"/>
      <c r="D210" s="71"/>
    </row>
    <row r="211" spans="1:4">
      <c r="A211" s="5"/>
      <c r="B211" s="71"/>
      <c r="C211" s="71"/>
      <c r="D211" s="71"/>
    </row>
    <row r="212" spans="1:4">
      <c r="A212" s="5"/>
      <c r="B212" s="71"/>
      <c r="C212" s="71"/>
      <c r="D212" s="71"/>
    </row>
    <row r="213" spans="1:4">
      <c r="A213" s="5"/>
      <c r="B213" s="71"/>
      <c r="C213" s="71"/>
      <c r="D213" s="71"/>
    </row>
    <row r="214" spans="1:4">
      <c r="A214" s="5"/>
      <c r="B214" s="71"/>
      <c r="C214" s="71"/>
      <c r="D214" s="71"/>
    </row>
    <row r="215" spans="1:4">
      <c r="A215" s="5"/>
      <c r="B215" s="71"/>
      <c r="C215" s="71"/>
      <c r="D215" s="71"/>
    </row>
  </sheetData>
  <mergeCells count="34">
    <mergeCell ref="A26:A27"/>
    <mergeCell ref="A28:A29"/>
    <mergeCell ref="A31:A32"/>
    <mergeCell ref="A13:A14"/>
    <mergeCell ref="B13:B14"/>
    <mergeCell ref="D13:D14"/>
    <mergeCell ref="A121:D121"/>
    <mergeCell ref="A152:D152"/>
    <mergeCell ref="A30:D30"/>
    <mergeCell ref="A16:A19"/>
    <mergeCell ref="B16:B19"/>
    <mergeCell ref="D16:D19"/>
    <mergeCell ref="A20:D20"/>
    <mergeCell ref="A21:A22"/>
    <mergeCell ref="B21:B22"/>
    <mergeCell ref="D21:D22"/>
    <mergeCell ref="A23:A24"/>
    <mergeCell ref="B23:B24"/>
    <mergeCell ref="D23:D24"/>
    <mergeCell ref="A37:A38"/>
    <mergeCell ref="A46:A47"/>
    <mergeCell ref="A1:D2"/>
    <mergeCell ref="A8:D8"/>
    <mergeCell ref="A9:A12"/>
    <mergeCell ref="B9:B12"/>
    <mergeCell ref="D9:D12"/>
    <mergeCell ref="A52:D52"/>
    <mergeCell ref="A62:D62"/>
    <mergeCell ref="B33:B34"/>
    <mergeCell ref="D33:D34"/>
    <mergeCell ref="A35:A36"/>
    <mergeCell ref="B35:B36"/>
    <mergeCell ref="D35:D36"/>
    <mergeCell ref="A33:A34"/>
  </mergeCells>
  <pageMargins left="0.59055118110236227" right="0.39370078740157483" top="0.35433070866141736" bottom="0.47244094488188981" header="0.27559055118110237" footer="0.27559055118110237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200"/>
  <sheetViews>
    <sheetView zoomScale="120" zoomScaleNormal="120" workbookViewId="0">
      <selection sqref="A1:XFD1048576"/>
    </sheetView>
  </sheetViews>
  <sheetFormatPr defaultColWidth="9.109375" defaultRowHeight="15.6"/>
  <cols>
    <col min="1" max="1" width="4.6640625" style="25" customWidth="1"/>
    <col min="2" max="2" width="42.109375" style="5" customWidth="1"/>
    <col min="3" max="3" width="22.33203125" style="5" customWidth="1"/>
    <col min="4" max="4" width="23.6640625" style="5" customWidth="1"/>
    <col min="5" max="16384" width="9.109375" style="5"/>
  </cols>
  <sheetData>
    <row r="1" spans="1:6" ht="27" customHeight="1">
      <c r="A1" s="158" t="s">
        <v>346</v>
      </c>
      <c r="B1" s="159"/>
      <c r="C1" s="159"/>
      <c r="D1" s="159"/>
      <c r="E1" s="54"/>
      <c r="F1" s="54"/>
    </row>
    <row r="2" spans="1:6" ht="45.75" customHeight="1">
      <c r="A2" s="159"/>
      <c r="B2" s="159"/>
      <c r="C2" s="159"/>
      <c r="D2" s="159"/>
      <c r="E2" s="54"/>
      <c r="F2" s="54"/>
    </row>
    <row r="3" spans="1:6" ht="42.75" customHeight="1">
      <c r="B3" s="2" t="s">
        <v>0</v>
      </c>
      <c r="C3" s="4">
        <v>43241</v>
      </c>
    </row>
    <row r="4" spans="1:6" ht="34.5" customHeight="1">
      <c r="B4" s="1" t="s">
        <v>1</v>
      </c>
      <c r="C4" s="4">
        <v>43243</v>
      </c>
      <c r="D4" s="52"/>
      <c r="E4" s="3"/>
    </row>
    <row r="5" spans="1:6" ht="25.5" customHeight="1">
      <c r="B5" s="1" t="s">
        <v>2</v>
      </c>
      <c r="C5" s="4">
        <v>43331</v>
      </c>
    </row>
    <row r="7" spans="1:6">
      <c r="A7" s="26" t="s">
        <v>4</v>
      </c>
      <c r="B7" s="7" t="s">
        <v>3</v>
      </c>
      <c r="C7" s="7" t="s">
        <v>5</v>
      </c>
      <c r="D7" s="7" t="s">
        <v>6</v>
      </c>
      <c r="E7" s="6"/>
    </row>
    <row r="8" spans="1:6" ht="21.75" customHeight="1">
      <c r="A8" s="165" t="s">
        <v>348</v>
      </c>
      <c r="B8" s="166"/>
      <c r="C8" s="166"/>
      <c r="D8" s="167"/>
    </row>
    <row r="9" spans="1:6" ht="18" customHeight="1">
      <c r="A9" s="173">
        <v>1</v>
      </c>
      <c r="B9" s="168" t="s">
        <v>7</v>
      </c>
      <c r="C9" s="62" t="s">
        <v>9</v>
      </c>
      <c r="D9" s="168" t="s">
        <v>40</v>
      </c>
    </row>
    <row r="10" spans="1:6">
      <c r="A10" s="174"/>
      <c r="B10" s="169"/>
      <c r="C10" s="9">
        <f>C5-31</f>
        <v>43300</v>
      </c>
      <c r="D10" s="171"/>
    </row>
    <row r="11" spans="1:6" ht="62.4">
      <c r="A11" s="174"/>
      <c r="B11" s="169"/>
      <c r="C11" s="10" t="s">
        <v>10</v>
      </c>
      <c r="D11" s="171"/>
    </row>
    <row r="12" spans="1:6" ht="15" customHeight="1">
      <c r="A12" s="174"/>
      <c r="B12" s="170"/>
      <c r="C12" s="16">
        <f>C5-4</f>
        <v>43327</v>
      </c>
      <c r="D12" s="172"/>
    </row>
    <row r="13" spans="1:6" ht="17.25" customHeight="1">
      <c r="A13" s="177">
        <v>2</v>
      </c>
      <c r="B13" s="168" t="s">
        <v>11</v>
      </c>
      <c r="C13" s="62" t="s">
        <v>9</v>
      </c>
      <c r="D13" s="175" t="s">
        <v>12</v>
      </c>
    </row>
    <row r="14" spans="1:6" ht="78" customHeight="1">
      <c r="A14" s="161"/>
      <c r="B14" s="170"/>
      <c r="C14" s="16">
        <f>C5-41</f>
        <v>43290</v>
      </c>
      <c r="D14" s="161"/>
    </row>
    <row r="15" spans="1:6" ht="109.5" customHeight="1">
      <c r="A15" s="57">
        <v>3</v>
      </c>
      <c r="B15" s="12" t="s">
        <v>13</v>
      </c>
      <c r="C15" s="23" t="s">
        <v>14</v>
      </c>
      <c r="D15" s="23" t="s">
        <v>40</v>
      </c>
    </row>
    <row r="16" spans="1:6" ht="15.75" customHeight="1">
      <c r="A16" s="160">
        <v>4</v>
      </c>
      <c r="B16" s="168" t="s">
        <v>347</v>
      </c>
      <c r="C16" s="8" t="s">
        <v>9</v>
      </c>
      <c r="D16" s="168" t="s">
        <v>16</v>
      </c>
    </row>
    <row r="17" spans="1:4">
      <c r="A17" s="176"/>
      <c r="B17" s="169"/>
      <c r="C17" s="9">
        <f>C5-16</f>
        <v>43315</v>
      </c>
      <c r="D17" s="169"/>
    </row>
    <row r="18" spans="1:4" ht="31.2">
      <c r="A18" s="176"/>
      <c r="B18" s="169"/>
      <c r="C18" s="10" t="s">
        <v>15</v>
      </c>
      <c r="D18" s="169"/>
    </row>
    <row r="19" spans="1:4">
      <c r="A19" s="161"/>
      <c r="B19" s="170"/>
      <c r="C19" s="11">
        <f>C5-1</f>
        <v>43330</v>
      </c>
      <c r="D19" s="170"/>
    </row>
    <row r="20" spans="1:4" ht="20.25" customHeight="1">
      <c r="A20" s="165" t="s">
        <v>19</v>
      </c>
      <c r="B20" s="166"/>
      <c r="C20" s="166"/>
      <c r="D20" s="167"/>
    </row>
    <row r="21" spans="1:4" ht="16.5" customHeight="1">
      <c r="A21" s="160">
        <v>5</v>
      </c>
      <c r="B21" s="162" t="s">
        <v>17</v>
      </c>
      <c r="C21" s="62" t="s">
        <v>9</v>
      </c>
      <c r="D21" s="162" t="s">
        <v>18</v>
      </c>
    </row>
    <row r="22" spans="1:4" ht="31.5" customHeight="1">
      <c r="A22" s="161"/>
      <c r="B22" s="163"/>
      <c r="C22" s="16">
        <f>C5-11</f>
        <v>43320</v>
      </c>
      <c r="D22" s="164"/>
    </row>
    <row r="23" spans="1:4" ht="15" customHeight="1">
      <c r="A23" s="160">
        <v>6</v>
      </c>
      <c r="B23" s="175" t="s">
        <v>20</v>
      </c>
      <c r="C23" s="81" t="s">
        <v>9</v>
      </c>
      <c r="D23" s="175" t="s">
        <v>21</v>
      </c>
    </row>
    <row r="24" spans="1:4" ht="33" customHeight="1">
      <c r="A24" s="161"/>
      <c r="B24" s="180"/>
      <c r="C24" s="16">
        <f>C5-1</f>
        <v>43330</v>
      </c>
      <c r="D24" s="180"/>
    </row>
    <row r="25" spans="1:4" ht="46.8">
      <c r="A25" s="85">
        <v>7</v>
      </c>
      <c r="B25" s="95" t="s">
        <v>22</v>
      </c>
      <c r="C25" s="85" t="str">
        <f>"С "&amp;LOWER(SUBSTITUTE(SUBSTITUTE(SUBSTITUTE(TEXT(C5-11,"ДД ММММ ГГГГ"),"ь","я",1),"т ","та ",1),"й","я",1))&amp;" г."</f>
        <v>С 08 августа 2018 г.</v>
      </c>
      <c r="D25" s="24" t="s">
        <v>37</v>
      </c>
    </row>
    <row r="26" spans="1:4" ht="31.2">
      <c r="A26" s="160">
        <v>8</v>
      </c>
      <c r="B26" s="56" t="s">
        <v>23</v>
      </c>
      <c r="C26" s="8" t="s">
        <v>9</v>
      </c>
      <c r="D26" s="59" t="s">
        <v>25</v>
      </c>
    </row>
    <row r="27" spans="1:4" ht="31.2">
      <c r="A27" s="161"/>
      <c r="B27" s="15" t="s">
        <v>24</v>
      </c>
      <c r="C27" s="16">
        <f>C5-1</f>
        <v>43330</v>
      </c>
      <c r="D27" s="17" t="s">
        <v>26</v>
      </c>
    </row>
    <row r="28" spans="1:4" ht="15.75" customHeight="1">
      <c r="A28" s="160">
        <v>9</v>
      </c>
      <c r="B28" s="56" t="s">
        <v>27</v>
      </c>
      <c r="C28" s="8" t="s">
        <v>9</v>
      </c>
      <c r="D28" s="59" t="s">
        <v>29</v>
      </c>
    </row>
    <row r="29" spans="1:4" ht="31.5" customHeight="1">
      <c r="A29" s="161"/>
      <c r="B29" s="15" t="s">
        <v>28</v>
      </c>
      <c r="C29" s="16">
        <f>C5-1</f>
        <v>43330</v>
      </c>
      <c r="D29" s="17" t="s">
        <v>30</v>
      </c>
    </row>
    <row r="30" spans="1:4">
      <c r="A30" s="165" t="s">
        <v>31</v>
      </c>
      <c r="B30" s="166"/>
      <c r="C30" s="166"/>
      <c r="D30" s="167"/>
    </row>
    <row r="31" spans="1:4" ht="15" customHeight="1">
      <c r="A31" s="160">
        <v>10</v>
      </c>
      <c r="B31" s="63" t="s">
        <v>306</v>
      </c>
      <c r="C31" s="55" t="s">
        <v>9</v>
      </c>
      <c r="D31" s="63" t="s">
        <v>307</v>
      </c>
    </row>
    <row r="32" spans="1:4" ht="171" customHeight="1">
      <c r="A32" s="161"/>
      <c r="B32" s="37" t="s">
        <v>349</v>
      </c>
      <c r="C32" s="16">
        <f>C4+3</f>
        <v>43246</v>
      </c>
      <c r="D32" s="37" t="s">
        <v>308</v>
      </c>
    </row>
    <row r="33" spans="1:4" ht="18" customHeight="1">
      <c r="A33" s="160">
        <v>11</v>
      </c>
      <c r="B33" s="86" t="s">
        <v>350</v>
      </c>
      <c r="C33" s="81" t="str">
        <f>"С "&amp;LOWER(SUBSTITUTE(SUBSTITUTE(SUBSTITUTE(TEXT(C4+1,"ДД ММММ ГГГГ"),"ь","я",1),"т ","та ",1),"й","я",1))&amp;" г."</f>
        <v>С 24 мая 2018 г.</v>
      </c>
      <c r="D33" s="86" t="s">
        <v>35</v>
      </c>
    </row>
    <row r="34" spans="1:4">
      <c r="A34" s="161"/>
      <c r="B34" s="37" t="s">
        <v>351</v>
      </c>
      <c r="C34" s="29" t="str">
        <f>"по "&amp;LOWER(SUBSTITUTE(SUBSTITUTE(SUBSTITUTE(TEXT(C4+31,"ДД ММММ ГГГГ"),"ь","я",1),"т ","та ",1),"й","я",1))&amp;" г."</f>
        <v>по 23 июня 2018 г.</v>
      </c>
      <c r="D34" s="37" t="s">
        <v>36</v>
      </c>
    </row>
    <row r="35" spans="1:4" ht="18" customHeight="1">
      <c r="A35" s="160">
        <v>12</v>
      </c>
      <c r="B35" s="168" t="s">
        <v>352</v>
      </c>
      <c r="C35" s="8" t="str">
        <f>"С "&amp;LOWER(SUBSTITUTE(SUBSTITUTE(SUBSTITUTE(TEXT(C4+1,"ДД ММММ ГГГГ"),"ь","я",1),"т ","та ",1),"й","я",1))&amp;" г."</f>
        <v>С 24 мая 2018 г.</v>
      </c>
      <c r="D35" s="168" t="s">
        <v>38</v>
      </c>
    </row>
    <row r="36" spans="1:4" ht="59.25" customHeight="1">
      <c r="A36" s="161"/>
      <c r="B36" s="170"/>
      <c r="C36" s="19" t="str">
        <f>"по "&amp;LOWER(SUBSTITUTE(SUBSTITUTE(SUBSTITUTE(TEXT(C4+31,"ДД ММММ ГГГГ"),"ь","я",1),"т ","та ",1),"й","я",1))&amp;" г."</f>
        <v>по 23 июня 2018 г.</v>
      </c>
      <c r="D36" s="170"/>
    </row>
    <row r="37" spans="1:4">
      <c r="A37" s="160">
        <v>13</v>
      </c>
      <c r="B37" s="59" t="s">
        <v>97</v>
      </c>
      <c r="C37" s="8" t="str">
        <f>"С "&amp;LOWER(SUBSTITUTE(SUBSTITUTE(SUBSTITUTE(TEXT(C4+1,"ДД ММММ ГГГГ"),"ь","я",1),"т ","та ",1),"й","я",1))&amp;" г."</f>
        <v>С 24 мая 2018 г.</v>
      </c>
      <c r="D37" s="59" t="s">
        <v>354</v>
      </c>
    </row>
    <row r="38" spans="1:4" ht="48.75" customHeight="1">
      <c r="A38" s="161"/>
      <c r="B38" s="17" t="s">
        <v>353</v>
      </c>
      <c r="C38" s="19" t="str">
        <f>"по "&amp;LOWER(SUBSTITUTE(SUBSTITUTE(SUBSTITUTE(TEXT(C4+31,"ДД ММММ ГГГГ"),"ь","я",1),"т ","та ",1),"й","я",1))&amp;" г."</f>
        <v>по 23 июня 2018 г.</v>
      </c>
      <c r="D38" s="17" t="s">
        <v>355</v>
      </c>
    </row>
    <row r="39" spans="1:4" ht="63.75" customHeight="1">
      <c r="A39" s="57">
        <v>14</v>
      </c>
      <c r="B39" s="23" t="s">
        <v>356</v>
      </c>
      <c r="C39" s="23" t="s">
        <v>357</v>
      </c>
      <c r="D39" s="23" t="s">
        <v>40</v>
      </c>
    </row>
    <row r="40" spans="1:4" ht="156">
      <c r="A40" s="57">
        <v>15</v>
      </c>
      <c r="B40" s="23" t="s">
        <v>45</v>
      </c>
      <c r="C40" s="23" t="s">
        <v>358</v>
      </c>
      <c r="D40" s="23" t="s">
        <v>47</v>
      </c>
    </row>
    <row r="41" spans="1:4" ht="78">
      <c r="A41" s="57">
        <v>16</v>
      </c>
      <c r="B41" s="72" t="s">
        <v>48</v>
      </c>
      <c r="C41" s="24" t="s">
        <v>49</v>
      </c>
      <c r="D41" s="24" t="s">
        <v>40</v>
      </c>
    </row>
    <row r="42" spans="1:4" ht="171.6">
      <c r="A42" s="55">
        <v>17</v>
      </c>
      <c r="B42" s="63" t="s">
        <v>359</v>
      </c>
      <c r="C42" s="63" t="s">
        <v>51</v>
      </c>
      <c r="D42" s="63" t="s">
        <v>52</v>
      </c>
    </row>
    <row r="43" spans="1:4" ht="31.2">
      <c r="A43" s="55">
        <v>18</v>
      </c>
      <c r="B43" s="63" t="s">
        <v>67</v>
      </c>
      <c r="C43" s="56" t="s">
        <v>53</v>
      </c>
      <c r="D43" s="63" t="s">
        <v>47</v>
      </c>
    </row>
    <row r="44" spans="1:4">
      <c r="A44" s="29"/>
      <c r="B44" s="37" t="s">
        <v>360</v>
      </c>
      <c r="C44" s="30">
        <f>C4+31</f>
        <v>43274</v>
      </c>
      <c r="D44" s="37"/>
    </row>
    <row r="45" spans="1:4" ht="156" customHeight="1">
      <c r="A45" s="57">
        <v>19</v>
      </c>
      <c r="B45" s="23" t="s">
        <v>69</v>
      </c>
      <c r="C45" s="23" t="s">
        <v>62</v>
      </c>
      <c r="D45" s="23" t="s">
        <v>40</v>
      </c>
    </row>
    <row r="46" spans="1:4" ht="95.25" customHeight="1">
      <c r="A46" s="29">
        <v>20</v>
      </c>
      <c r="B46" s="24" t="s">
        <v>361</v>
      </c>
      <c r="C46" s="24" t="s">
        <v>362</v>
      </c>
      <c r="D46" s="24" t="s">
        <v>72</v>
      </c>
    </row>
    <row r="47" spans="1:4" ht="79.5" customHeight="1">
      <c r="A47" s="29">
        <v>21</v>
      </c>
      <c r="B47" s="24" t="s">
        <v>363</v>
      </c>
      <c r="C47" s="23" t="s">
        <v>56</v>
      </c>
      <c r="D47" s="24" t="s">
        <v>40</v>
      </c>
    </row>
    <row r="48" spans="1:4" ht="48" customHeight="1">
      <c r="A48" s="57">
        <v>22</v>
      </c>
      <c r="B48" s="24" t="s">
        <v>364</v>
      </c>
      <c r="C48" s="24" t="s">
        <v>58</v>
      </c>
      <c r="D48" s="24" t="s">
        <v>40</v>
      </c>
    </row>
    <row r="49" spans="1:4">
      <c r="A49" s="165" t="s">
        <v>76</v>
      </c>
      <c r="B49" s="166"/>
      <c r="C49" s="166"/>
      <c r="D49" s="167"/>
    </row>
    <row r="50" spans="1:4" ht="156.75" customHeight="1">
      <c r="A50" s="57">
        <v>23</v>
      </c>
      <c r="B50" s="24" t="s">
        <v>365</v>
      </c>
      <c r="C50" s="24" t="s">
        <v>61</v>
      </c>
      <c r="D50" s="24" t="s">
        <v>60</v>
      </c>
    </row>
    <row r="51" spans="1:4" ht="46.8">
      <c r="A51" s="57">
        <v>24</v>
      </c>
      <c r="B51" s="24" t="s">
        <v>367</v>
      </c>
      <c r="C51" s="24" t="s">
        <v>368</v>
      </c>
      <c r="D51" s="24" t="s">
        <v>78</v>
      </c>
    </row>
    <row r="52" spans="1:4" ht="187.5" customHeight="1">
      <c r="A52" s="57">
        <v>25</v>
      </c>
      <c r="B52" s="24" t="s">
        <v>79</v>
      </c>
      <c r="C52" s="24" t="s">
        <v>546</v>
      </c>
      <c r="D52" s="24" t="s">
        <v>40</v>
      </c>
    </row>
    <row r="53" spans="1:4" ht="13.5" customHeight="1">
      <c r="A53" s="55">
        <v>26</v>
      </c>
      <c r="B53" s="59" t="s">
        <v>369</v>
      </c>
      <c r="C53" s="63" t="s">
        <v>9</v>
      </c>
      <c r="D53" s="63" t="s">
        <v>371</v>
      </c>
    </row>
    <row r="54" spans="1:4" ht="14.25" customHeight="1">
      <c r="A54" s="58"/>
      <c r="B54" s="10" t="s">
        <v>370</v>
      </c>
      <c r="C54" s="40">
        <f>C5-6</f>
        <v>43325</v>
      </c>
      <c r="D54" s="10"/>
    </row>
    <row r="55" spans="1:4" ht="60.75" customHeight="1">
      <c r="A55" s="58"/>
      <c r="B55" s="39"/>
      <c r="C55" s="10" t="s">
        <v>83</v>
      </c>
      <c r="D55" s="36"/>
    </row>
    <row r="56" spans="1:4" ht="14.25" customHeight="1">
      <c r="A56" s="29"/>
      <c r="B56" s="15"/>
      <c r="C56" s="41">
        <f>C5-2</f>
        <v>43329</v>
      </c>
      <c r="D56" s="15"/>
    </row>
    <row r="57" spans="1:4" ht="13.5" customHeight="1">
      <c r="A57" s="55">
        <v>27</v>
      </c>
      <c r="B57" s="56" t="s">
        <v>89</v>
      </c>
      <c r="C57" s="63" t="s">
        <v>9</v>
      </c>
      <c r="D57" s="56" t="s">
        <v>35</v>
      </c>
    </row>
    <row r="58" spans="1:4" ht="27" customHeight="1">
      <c r="A58" s="58"/>
      <c r="B58" s="10" t="s">
        <v>372</v>
      </c>
      <c r="C58" s="40">
        <f>C5-6</f>
        <v>43325</v>
      </c>
      <c r="D58" s="36" t="s">
        <v>36</v>
      </c>
    </row>
    <row r="59" spans="1:4" ht="13.5" customHeight="1">
      <c r="A59" s="165" t="s">
        <v>92</v>
      </c>
      <c r="B59" s="166"/>
      <c r="C59" s="166"/>
      <c r="D59" s="167"/>
    </row>
    <row r="60" spans="1:4" ht="14.25" customHeight="1">
      <c r="A60" s="55">
        <v>28</v>
      </c>
      <c r="B60" s="86" t="s">
        <v>93</v>
      </c>
      <c r="C60" s="94" t="s">
        <v>9</v>
      </c>
      <c r="D60" s="86" t="s">
        <v>95</v>
      </c>
    </row>
    <row r="61" spans="1:4" ht="374.25" customHeight="1">
      <c r="A61" s="29"/>
      <c r="B61" s="17" t="s">
        <v>545</v>
      </c>
      <c r="C61" s="30">
        <f>C4+5</f>
        <v>43248</v>
      </c>
      <c r="D61" s="37" t="s">
        <v>96</v>
      </c>
    </row>
    <row r="62" spans="1:4" ht="15.75" customHeight="1">
      <c r="A62" s="55">
        <v>29</v>
      </c>
      <c r="B62" s="56" t="s">
        <v>97</v>
      </c>
      <c r="C62" s="56" t="s">
        <v>9</v>
      </c>
      <c r="D62" s="56" t="s">
        <v>98</v>
      </c>
    </row>
    <row r="63" spans="1:4" ht="93.6">
      <c r="A63" s="29"/>
      <c r="B63" s="17" t="s">
        <v>373</v>
      </c>
      <c r="C63" s="30">
        <f>C4+10</f>
        <v>43253</v>
      </c>
      <c r="D63" s="37" t="s">
        <v>99</v>
      </c>
    </row>
    <row r="64" spans="1:4" ht="15.75" customHeight="1">
      <c r="A64" s="55">
        <v>30</v>
      </c>
      <c r="B64" s="56" t="s">
        <v>100</v>
      </c>
      <c r="C64" s="56" t="s">
        <v>9</v>
      </c>
      <c r="D64" s="56" t="s">
        <v>102</v>
      </c>
    </row>
    <row r="65" spans="1:5" ht="46.8">
      <c r="A65" s="29"/>
      <c r="B65" s="15" t="s">
        <v>101</v>
      </c>
      <c r="C65" s="30">
        <f>C4+15</f>
        <v>43258</v>
      </c>
      <c r="D65" s="15" t="s">
        <v>103</v>
      </c>
    </row>
    <row r="66" spans="1:5" ht="171" customHeight="1">
      <c r="A66" s="57">
        <v>31</v>
      </c>
      <c r="B66" s="12" t="s">
        <v>105</v>
      </c>
      <c r="C66" s="24" t="s">
        <v>104</v>
      </c>
      <c r="D66" s="24" t="s">
        <v>106</v>
      </c>
    </row>
    <row r="67" spans="1:5" ht="16.5" customHeight="1">
      <c r="A67" s="55">
        <v>32</v>
      </c>
      <c r="B67" s="63" t="s">
        <v>109</v>
      </c>
      <c r="C67" s="8" t="str">
        <f>"С "&amp;LOWER(SUBSTITUTE(SUBSTITUTE(SUBSTITUTE(TEXT(C5-5,"Д ММММ ГГГГ"),"ь","я",1),"т ","та ",1),"й","я",1))&amp;" г."</f>
        <v>С 14 августа 2018 г.</v>
      </c>
      <c r="D67" s="56"/>
    </row>
    <row r="68" spans="1:5" ht="124.8">
      <c r="A68" s="29"/>
      <c r="B68" s="37" t="s">
        <v>108</v>
      </c>
      <c r="C68" s="37" t="str">
        <f>"по "&amp;LOWER(SUBSTITUTE(SUBSTITUTE(SUBSTITUTE(TEXT(C5,"ДД ММММ ГГГГ"),"ь","я",1),"т ","та ",1),"й","я",1))&amp;" г. включительно"</f>
        <v>по 19 августа 2018 г. включительно</v>
      </c>
      <c r="D68" s="15"/>
    </row>
    <row r="69" spans="1:5" ht="15.75" customHeight="1">
      <c r="A69" s="55">
        <v>33</v>
      </c>
      <c r="B69" s="63" t="s">
        <v>107</v>
      </c>
      <c r="C69" s="8" t="str">
        <f>"С "&amp;LOWER(SUBSTITUTE(SUBSTITUTE(SUBSTITUTE(TEXT(C5,"Д ММММ ГГГГ"),"ь","я",1),"т ","та ",1),"й","я",1))&amp;" г."</f>
        <v>С 19 августа 2018 г.</v>
      </c>
      <c r="D69" s="56"/>
    </row>
    <row r="70" spans="1:5" ht="109.2">
      <c r="A70" s="29"/>
      <c r="B70" s="37" t="s">
        <v>110</v>
      </c>
      <c r="C70" s="37" t="s">
        <v>111</v>
      </c>
      <c r="D70" s="15"/>
    </row>
    <row r="71" spans="1:5">
      <c r="A71" s="55">
        <v>34</v>
      </c>
      <c r="B71" s="63" t="s">
        <v>112</v>
      </c>
      <c r="C71" s="56"/>
      <c r="D71" s="56" t="s">
        <v>119</v>
      </c>
    </row>
    <row r="72" spans="1:5" ht="94.5" customHeight="1">
      <c r="A72" s="58"/>
      <c r="B72" s="39" t="s">
        <v>113</v>
      </c>
      <c r="C72" s="39" t="s">
        <v>374</v>
      </c>
      <c r="D72" s="39" t="s">
        <v>120</v>
      </c>
    </row>
    <row r="73" spans="1:5" ht="18.75" customHeight="1">
      <c r="A73" s="58"/>
      <c r="B73" s="10"/>
      <c r="C73" s="40">
        <f>C5-1</f>
        <v>43330</v>
      </c>
      <c r="D73" s="10"/>
    </row>
    <row r="74" spans="1:5" ht="156">
      <c r="A74" s="58"/>
      <c r="B74" s="39" t="s">
        <v>375</v>
      </c>
      <c r="C74" s="39" t="s">
        <v>376</v>
      </c>
      <c r="D74" s="10"/>
    </row>
    <row r="75" spans="1:5" ht="18.75" customHeight="1">
      <c r="A75" s="58"/>
      <c r="B75" s="10"/>
      <c r="C75" s="40">
        <f>C5-1</f>
        <v>43330</v>
      </c>
      <c r="D75" s="10"/>
    </row>
    <row r="76" spans="1:5" ht="15.75" customHeight="1">
      <c r="A76" s="55">
        <v>35</v>
      </c>
      <c r="B76" s="63" t="s">
        <v>379</v>
      </c>
      <c r="C76" s="62" t="s">
        <v>9</v>
      </c>
      <c r="D76" s="59" t="s">
        <v>377</v>
      </c>
    </row>
    <row r="77" spans="1:5" ht="132.75" customHeight="1">
      <c r="A77" s="29"/>
      <c r="B77" s="37" t="s">
        <v>380</v>
      </c>
      <c r="C77" s="30">
        <f>C5-11</f>
        <v>43320</v>
      </c>
      <c r="D77" s="17" t="s">
        <v>378</v>
      </c>
    </row>
    <row r="78" spans="1:5">
      <c r="A78" s="58">
        <v>36</v>
      </c>
      <c r="B78" s="39" t="s">
        <v>121</v>
      </c>
      <c r="C78" s="58" t="str">
        <f>"С "&amp;LOWER(SUBSTITUTE(SUBSTITUTE(SUBSTITUTE(TEXT(C5-29,"Д ММММ ГГГГ"),"ь","я",1),"т ","та ",1),"й","я",1))&amp;" г."</f>
        <v>С 21 июля 2018 г.</v>
      </c>
      <c r="D78" s="39" t="s">
        <v>122</v>
      </c>
    </row>
    <row r="79" spans="1:5" ht="17.25" customHeight="1">
      <c r="A79" s="58"/>
      <c r="B79" s="39" t="s">
        <v>126</v>
      </c>
      <c r="C79" s="39" t="s">
        <v>123</v>
      </c>
      <c r="D79" s="39" t="s">
        <v>382</v>
      </c>
      <c r="E79" s="52"/>
    </row>
    <row r="80" spans="1:5">
      <c r="A80" s="29"/>
      <c r="B80" s="37" t="s">
        <v>127</v>
      </c>
      <c r="C80" s="30">
        <f>C5-1</f>
        <v>43330</v>
      </c>
      <c r="D80" s="37"/>
      <c r="E80" s="52"/>
    </row>
    <row r="81" spans="1:5">
      <c r="A81" s="55">
        <v>37</v>
      </c>
      <c r="B81" s="59" t="s">
        <v>128</v>
      </c>
      <c r="C81" s="56" t="s">
        <v>9</v>
      </c>
      <c r="D81" s="59" t="s">
        <v>130</v>
      </c>
      <c r="E81" s="52"/>
    </row>
    <row r="82" spans="1:5" ht="151.5" customHeight="1">
      <c r="A82" s="29"/>
      <c r="B82" s="17" t="s">
        <v>129</v>
      </c>
      <c r="C82" s="30">
        <f>C4+30</f>
        <v>43273</v>
      </c>
      <c r="D82" s="17" t="s">
        <v>131</v>
      </c>
    </row>
    <row r="83" spans="1:5">
      <c r="A83" s="55">
        <v>38</v>
      </c>
      <c r="B83" s="59" t="s">
        <v>132</v>
      </c>
      <c r="C83" s="56" t="s">
        <v>9</v>
      </c>
      <c r="D83" s="56" t="s">
        <v>134</v>
      </c>
    </row>
    <row r="84" spans="1:5" ht="78">
      <c r="A84" s="29"/>
      <c r="B84" s="17" t="s">
        <v>133</v>
      </c>
      <c r="C84" s="30">
        <f>C4+30</f>
        <v>43273</v>
      </c>
      <c r="D84" s="17" t="s">
        <v>135</v>
      </c>
    </row>
    <row r="85" spans="1:5" ht="61.5" customHeight="1">
      <c r="A85" s="55">
        <v>39</v>
      </c>
      <c r="B85" s="74" t="s">
        <v>386</v>
      </c>
      <c r="C85" s="63" t="s">
        <v>383</v>
      </c>
      <c r="D85" s="63" t="s">
        <v>384</v>
      </c>
    </row>
    <row r="86" spans="1:5" ht="93.6">
      <c r="A86" s="29"/>
      <c r="B86" s="17" t="s">
        <v>387</v>
      </c>
      <c r="C86" s="30">
        <f>C5-31</f>
        <v>43300</v>
      </c>
      <c r="D86" s="15" t="s">
        <v>385</v>
      </c>
    </row>
    <row r="87" spans="1:5" ht="62.25" customHeight="1">
      <c r="A87" s="55">
        <v>40</v>
      </c>
      <c r="B87" s="59" t="s">
        <v>572</v>
      </c>
      <c r="C87" s="59" t="s">
        <v>383</v>
      </c>
      <c r="D87" s="59" t="s">
        <v>389</v>
      </c>
    </row>
    <row r="88" spans="1:5" ht="139.5" customHeight="1">
      <c r="A88" s="29"/>
      <c r="B88" s="17" t="s">
        <v>571</v>
      </c>
      <c r="C88" s="30">
        <f>C5-31</f>
        <v>43300</v>
      </c>
      <c r="D88" s="17" t="s">
        <v>390</v>
      </c>
    </row>
    <row r="89" spans="1:5" ht="140.4">
      <c r="A89" s="57">
        <v>41</v>
      </c>
      <c r="B89" s="23" t="s">
        <v>395</v>
      </c>
      <c r="C89" s="12" t="s">
        <v>145</v>
      </c>
      <c r="D89" s="23" t="s">
        <v>396</v>
      </c>
    </row>
    <row r="90" spans="1:5" ht="62.4">
      <c r="A90" s="55">
        <v>42</v>
      </c>
      <c r="B90" s="59" t="s">
        <v>397</v>
      </c>
      <c r="C90" s="59" t="s">
        <v>383</v>
      </c>
      <c r="D90" s="56" t="s">
        <v>398</v>
      </c>
    </row>
    <row r="91" spans="1:5" ht="46.8">
      <c r="A91" s="29"/>
      <c r="B91" s="17" t="s">
        <v>148</v>
      </c>
      <c r="C91" s="30">
        <f>C5-31</f>
        <v>43300</v>
      </c>
      <c r="D91" s="15" t="s">
        <v>399</v>
      </c>
    </row>
    <row r="92" spans="1:5" ht="62.4">
      <c r="A92" s="55">
        <v>43</v>
      </c>
      <c r="B92" s="59" t="s">
        <v>401</v>
      </c>
      <c r="C92" s="59" t="s">
        <v>400</v>
      </c>
      <c r="D92" s="56" t="s">
        <v>403</v>
      </c>
    </row>
    <row r="93" spans="1:5" ht="109.2">
      <c r="A93" s="29"/>
      <c r="B93" s="17" t="s">
        <v>402</v>
      </c>
      <c r="C93" s="30">
        <f>C5-31</f>
        <v>43300</v>
      </c>
      <c r="D93" s="15" t="s">
        <v>404</v>
      </c>
    </row>
    <row r="94" spans="1:5" ht="63" customHeight="1">
      <c r="A94" s="55">
        <v>44</v>
      </c>
      <c r="B94" s="132" t="s">
        <v>407</v>
      </c>
      <c r="C94" s="132" t="s">
        <v>383</v>
      </c>
      <c r="D94" s="132" t="s">
        <v>405</v>
      </c>
    </row>
    <row r="95" spans="1:5" ht="93" customHeight="1">
      <c r="A95" s="29"/>
      <c r="B95" s="37" t="s">
        <v>408</v>
      </c>
      <c r="C95" s="30">
        <f>C5-31</f>
        <v>43300</v>
      </c>
      <c r="D95" s="37" t="s">
        <v>406</v>
      </c>
    </row>
    <row r="96" spans="1:5" ht="125.25" customHeight="1">
      <c r="A96" s="57">
        <v>45</v>
      </c>
      <c r="B96" s="23" t="s">
        <v>409</v>
      </c>
      <c r="C96" s="23" t="s">
        <v>157</v>
      </c>
      <c r="D96" s="23" t="s">
        <v>396</v>
      </c>
    </row>
    <row r="97" spans="1:4" ht="124.8">
      <c r="A97" s="57">
        <v>46</v>
      </c>
      <c r="B97" s="23" t="s">
        <v>158</v>
      </c>
      <c r="C97" s="23" t="s">
        <v>159</v>
      </c>
      <c r="D97" s="23" t="s">
        <v>396</v>
      </c>
    </row>
    <row r="98" spans="1:4" ht="78">
      <c r="A98" s="57">
        <v>47</v>
      </c>
      <c r="B98" s="23" t="s">
        <v>160</v>
      </c>
      <c r="C98" s="23" t="s">
        <v>161</v>
      </c>
      <c r="D98" s="23" t="s">
        <v>396</v>
      </c>
    </row>
    <row r="99" spans="1:4" ht="78" customHeight="1">
      <c r="A99" s="57">
        <v>48</v>
      </c>
      <c r="B99" s="23" t="s">
        <v>163</v>
      </c>
      <c r="C99" s="23" t="s">
        <v>164</v>
      </c>
      <c r="D99" s="23" t="s">
        <v>165</v>
      </c>
    </row>
    <row r="100" spans="1:4" ht="93.6">
      <c r="A100" s="57">
        <v>49</v>
      </c>
      <c r="B100" s="23" t="s">
        <v>583</v>
      </c>
      <c r="C100" s="23" t="s">
        <v>167</v>
      </c>
      <c r="D100" s="23" t="s">
        <v>168</v>
      </c>
    </row>
    <row r="101" spans="1:4" ht="171.6">
      <c r="A101" s="57">
        <v>50</v>
      </c>
      <c r="B101" s="23" t="s">
        <v>410</v>
      </c>
      <c r="C101" s="23" t="s">
        <v>170</v>
      </c>
      <c r="D101" s="23" t="s">
        <v>171</v>
      </c>
    </row>
    <row r="102" spans="1:4" ht="109.2">
      <c r="A102" s="57">
        <v>51</v>
      </c>
      <c r="B102" s="23" t="s">
        <v>411</v>
      </c>
      <c r="C102" s="23" t="s">
        <v>173</v>
      </c>
      <c r="D102" s="23" t="s">
        <v>40</v>
      </c>
    </row>
    <row r="103" spans="1:4" ht="93" customHeight="1">
      <c r="A103" s="57">
        <v>52</v>
      </c>
      <c r="B103" s="23" t="s">
        <v>412</v>
      </c>
      <c r="C103" s="23" t="s">
        <v>176</v>
      </c>
      <c r="D103" s="23" t="s">
        <v>413</v>
      </c>
    </row>
    <row r="104" spans="1:4" ht="78">
      <c r="A104" s="57">
        <v>53</v>
      </c>
      <c r="B104" s="23" t="s">
        <v>177</v>
      </c>
      <c r="C104" s="23" t="s">
        <v>178</v>
      </c>
      <c r="D104" s="23" t="s">
        <v>179</v>
      </c>
    </row>
    <row r="105" spans="1:4">
      <c r="A105" s="55">
        <v>54</v>
      </c>
      <c r="B105" s="137" t="s">
        <v>414</v>
      </c>
      <c r="C105" s="137" t="s">
        <v>180</v>
      </c>
      <c r="D105" s="137" t="s">
        <v>181</v>
      </c>
    </row>
    <row r="106" spans="1:4" ht="194.25" customHeight="1">
      <c r="A106" s="29"/>
      <c r="B106" s="138" t="s">
        <v>585</v>
      </c>
      <c r="C106" s="139">
        <f>C4+30</f>
        <v>43273</v>
      </c>
      <c r="D106" s="138" t="s">
        <v>182</v>
      </c>
    </row>
    <row r="107" spans="1:4" ht="110.25" customHeight="1">
      <c r="A107" s="57">
        <v>55</v>
      </c>
      <c r="B107" s="23" t="s">
        <v>584</v>
      </c>
      <c r="C107" s="23" t="s">
        <v>183</v>
      </c>
      <c r="D107" s="23" t="s">
        <v>418</v>
      </c>
    </row>
    <row r="108" spans="1:4" ht="15" customHeight="1">
      <c r="A108" s="55">
        <v>56</v>
      </c>
      <c r="B108" s="132" t="s">
        <v>185</v>
      </c>
      <c r="C108" s="132" t="s">
        <v>188</v>
      </c>
      <c r="D108" s="132" t="s">
        <v>95</v>
      </c>
    </row>
    <row r="109" spans="1:4" ht="77.25" customHeight="1">
      <c r="A109" s="29"/>
      <c r="B109" s="37" t="s">
        <v>186</v>
      </c>
      <c r="C109" s="30">
        <f>C5-31</f>
        <v>43300</v>
      </c>
      <c r="D109" s="37" t="s">
        <v>187</v>
      </c>
    </row>
    <row r="110" spans="1:4">
      <c r="A110" s="55">
        <v>57</v>
      </c>
      <c r="B110" s="137" t="s">
        <v>189</v>
      </c>
      <c r="C110" s="137" t="s">
        <v>188</v>
      </c>
      <c r="D110" s="137" t="s">
        <v>130</v>
      </c>
    </row>
    <row r="111" spans="1:4" ht="181.5" customHeight="1">
      <c r="A111" s="29"/>
      <c r="B111" s="138" t="s">
        <v>419</v>
      </c>
      <c r="C111" s="139">
        <f>C5+10</f>
        <v>43341</v>
      </c>
      <c r="D111" s="138" t="s">
        <v>577</v>
      </c>
    </row>
    <row r="112" spans="1:4">
      <c r="A112" s="55">
        <v>58</v>
      </c>
      <c r="B112" s="59" t="s">
        <v>191</v>
      </c>
      <c r="C112" s="53" t="s">
        <v>190</v>
      </c>
      <c r="D112" s="59" t="s">
        <v>130</v>
      </c>
    </row>
    <row r="113" spans="1:4" ht="93.6">
      <c r="A113" s="29"/>
      <c r="B113" s="17" t="s">
        <v>422</v>
      </c>
      <c r="C113" s="16">
        <f>DATE(YEAR(C5)+3,MONTH(C5),DAY(C5))</f>
        <v>44427</v>
      </c>
      <c r="D113" s="17" t="s">
        <v>424</v>
      </c>
    </row>
    <row r="114" spans="1:4" ht="62.4">
      <c r="A114" s="57">
        <v>59</v>
      </c>
      <c r="B114" s="24" t="s">
        <v>192</v>
      </c>
      <c r="C114" s="24" t="s">
        <v>193</v>
      </c>
      <c r="D114" s="24" t="s">
        <v>194</v>
      </c>
    </row>
    <row r="115" spans="1:4">
      <c r="A115" s="165" t="s">
        <v>195</v>
      </c>
      <c r="B115" s="166"/>
      <c r="C115" s="166"/>
      <c r="D115" s="167"/>
    </row>
    <row r="116" spans="1:4">
      <c r="A116" s="55">
        <v>60</v>
      </c>
      <c r="B116" s="59" t="s">
        <v>196</v>
      </c>
      <c r="C116" s="59" t="s">
        <v>9</v>
      </c>
      <c r="D116" s="59" t="s">
        <v>198</v>
      </c>
    </row>
    <row r="117" spans="1:4" ht="62.4">
      <c r="A117" s="29"/>
      <c r="B117" s="15" t="s">
        <v>197</v>
      </c>
      <c r="C117" s="30">
        <f>C4+9</f>
        <v>43252</v>
      </c>
      <c r="D117" s="36" t="s">
        <v>199</v>
      </c>
    </row>
    <row r="118" spans="1:4">
      <c r="A118" s="55">
        <v>61</v>
      </c>
      <c r="B118" s="67" t="s">
        <v>200</v>
      </c>
      <c r="C118" s="78" t="s">
        <v>9</v>
      </c>
      <c r="D118" s="70" t="s">
        <v>102</v>
      </c>
    </row>
    <row r="119" spans="1:4" ht="46.8">
      <c r="A119" s="29"/>
      <c r="B119" s="17" t="s">
        <v>203</v>
      </c>
      <c r="C119" s="79">
        <f>C5-21</f>
        <v>43310</v>
      </c>
      <c r="D119" s="17" t="s">
        <v>425</v>
      </c>
    </row>
    <row r="120" spans="1:4">
      <c r="A120" s="55">
        <v>62</v>
      </c>
      <c r="B120" s="56" t="s">
        <v>97</v>
      </c>
      <c r="C120" s="56" t="s">
        <v>9</v>
      </c>
      <c r="D120" s="56" t="s">
        <v>209</v>
      </c>
    </row>
    <row r="121" spans="1:4" ht="78">
      <c r="A121" s="29"/>
      <c r="B121" s="15" t="s">
        <v>426</v>
      </c>
      <c r="C121" s="30">
        <f>C5+10</f>
        <v>43341</v>
      </c>
      <c r="D121" s="37" t="s">
        <v>210</v>
      </c>
    </row>
    <row r="122" spans="1:4" ht="124.8">
      <c r="A122" s="57">
        <v>63</v>
      </c>
      <c r="B122" s="24" t="s">
        <v>214</v>
      </c>
      <c r="C122" s="24" t="s">
        <v>213</v>
      </c>
      <c r="D122" s="24" t="s">
        <v>179</v>
      </c>
    </row>
    <row r="123" spans="1:4" ht="78">
      <c r="A123" s="57">
        <v>64</v>
      </c>
      <c r="B123" s="23" t="s">
        <v>427</v>
      </c>
      <c r="C123" s="23" t="s">
        <v>428</v>
      </c>
      <c r="D123" s="24" t="s">
        <v>179</v>
      </c>
    </row>
    <row r="124" spans="1:4" ht="171.6">
      <c r="A124" s="57">
        <v>65</v>
      </c>
      <c r="B124" s="23" t="s">
        <v>429</v>
      </c>
      <c r="C124" s="23" t="s">
        <v>430</v>
      </c>
      <c r="D124" s="23" t="s">
        <v>47</v>
      </c>
    </row>
    <row r="125" spans="1:4" ht="46.8">
      <c r="A125" s="55">
        <v>66</v>
      </c>
      <c r="B125" s="59" t="s">
        <v>431</v>
      </c>
      <c r="C125" s="59"/>
      <c r="D125" s="59"/>
    </row>
    <row r="126" spans="1:4" ht="83.25" customHeight="1">
      <c r="A126" s="58"/>
      <c r="B126" s="36" t="s">
        <v>222</v>
      </c>
      <c r="C126" s="36" t="s">
        <v>227</v>
      </c>
      <c r="D126" s="36" t="s">
        <v>418</v>
      </c>
    </row>
    <row r="127" spans="1:4" ht="93.6">
      <c r="A127" s="29"/>
      <c r="B127" s="17" t="s">
        <v>223</v>
      </c>
      <c r="C127" s="17" t="s">
        <v>224</v>
      </c>
      <c r="D127" s="17" t="s">
        <v>432</v>
      </c>
    </row>
    <row r="128" spans="1:4" ht="62.4">
      <c r="A128" s="57">
        <v>67</v>
      </c>
      <c r="B128" s="24" t="s">
        <v>228</v>
      </c>
      <c r="C128" s="24" t="s">
        <v>229</v>
      </c>
      <c r="D128" s="24" t="s">
        <v>433</v>
      </c>
    </row>
    <row r="129" spans="1:10" ht="62.4">
      <c r="A129" s="57">
        <v>68</v>
      </c>
      <c r="B129" s="23" t="s">
        <v>230</v>
      </c>
      <c r="C129" s="23" t="s">
        <v>231</v>
      </c>
      <c r="D129" s="23" t="s">
        <v>232</v>
      </c>
    </row>
    <row r="130" spans="1:10" ht="93.6">
      <c r="A130" s="57">
        <v>69</v>
      </c>
      <c r="B130" s="23" t="s">
        <v>233</v>
      </c>
      <c r="C130" s="23" t="s">
        <v>234</v>
      </c>
      <c r="D130" s="23" t="s">
        <v>239</v>
      </c>
    </row>
    <row r="131" spans="1:10" ht="188.25" customHeight="1">
      <c r="A131" s="57">
        <v>70</v>
      </c>
      <c r="B131" s="23" t="s">
        <v>235</v>
      </c>
      <c r="C131" s="23" t="s">
        <v>236</v>
      </c>
      <c r="D131" s="23" t="s">
        <v>418</v>
      </c>
    </row>
    <row r="132" spans="1:10" ht="93.6">
      <c r="A132" s="57">
        <v>71</v>
      </c>
      <c r="B132" s="23" t="s">
        <v>237</v>
      </c>
      <c r="C132" s="23" t="s">
        <v>236</v>
      </c>
      <c r="D132" s="23" t="s">
        <v>418</v>
      </c>
    </row>
    <row r="133" spans="1:10" ht="109.2">
      <c r="A133" s="57">
        <v>72</v>
      </c>
      <c r="B133" s="23" t="s">
        <v>435</v>
      </c>
      <c r="C133" s="59" t="s">
        <v>436</v>
      </c>
      <c r="D133" s="59" t="s">
        <v>439</v>
      </c>
    </row>
    <row r="134" spans="1:10" ht="16.5" customHeight="1">
      <c r="A134" s="55">
        <v>73</v>
      </c>
      <c r="B134" s="59" t="s">
        <v>243</v>
      </c>
      <c r="C134" s="59" t="s">
        <v>240</v>
      </c>
      <c r="D134" s="59" t="s">
        <v>440</v>
      </c>
    </row>
    <row r="135" spans="1:10">
      <c r="A135" s="58"/>
      <c r="B135" s="10" t="s">
        <v>244</v>
      </c>
      <c r="C135" s="42" t="str">
        <f>"а с "&amp;LOWER(SUBSTITUTE(SUBSTITUTE(SUBSTITUTE(TEXT(C5-4,"Д ММММ ГГГГ"),"ь","я",1),"т ","та ",1),"й","я",1))&amp;" г."</f>
        <v>а с 15 августа 2018 г.</v>
      </c>
      <c r="D135" s="10" t="s">
        <v>242</v>
      </c>
    </row>
    <row r="136" spans="1:10" ht="218.4">
      <c r="A136" s="29"/>
      <c r="B136" s="17" t="s">
        <v>437</v>
      </c>
      <c r="C136" s="17" t="s">
        <v>241</v>
      </c>
      <c r="D136" s="17" t="s">
        <v>438</v>
      </c>
    </row>
    <row r="137" spans="1:10" ht="62.4">
      <c r="A137" s="57">
        <v>74</v>
      </c>
      <c r="B137" s="24" t="s">
        <v>254</v>
      </c>
      <c r="C137" s="24" t="s">
        <v>245</v>
      </c>
      <c r="D137" s="24" t="s">
        <v>40</v>
      </c>
    </row>
    <row r="138" spans="1:10" ht="62.4">
      <c r="A138" s="57">
        <v>75</v>
      </c>
      <c r="B138" s="24" t="s">
        <v>246</v>
      </c>
      <c r="C138" s="24" t="s">
        <v>247</v>
      </c>
      <c r="D138" s="24" t="s">
        <v>232</v>
      </c>
      <c r="G138" s="52"/>
      <c r="H138" s="52"/>
      <c r="I138" s="52"/>
      <c r="J138" s="52"/>
    </row>
    <row r="139" spans="1:10" ht="31.2">
      <c r="A139" s="55">
        <v>76</v>
      </c>
      <c r="B139" s="63" t="s">
        <v>252</v>
      </c>
      <c r="C139" s="56" t="str">
        <f>"После "&amp;LOWER(SUBSTITUTE(SUBSTITUTE(SUBSTITUTE(TEXT(C5,"Д ММММ ГГГГ"),"ь","я",1),"т ","та ",1),"й","я",1))&amp;" г."</f>
        <v>После 19 августа 2018 г.</v>
      </c>
      <c r="D139" s="59" t="s">
        <v>441</v>
      </c>
      <c r="G139" s="52"/>
      <c r="H139" s="52"/>
      <c r="I139" s="52"/>
      <c r="J139" s="52"/>
    </row>
    <row r="140" spans="1:10" ht="111" customHeight="1">
      <c r="A140" s="29"/>
      <c r="B140" s="37" t="s">
        <v>251</v>
      </c>
      <c r="C140" s="37" t="s">
        <v>249</v>
      </c>
      <c r="D140" s="17"/>
      <c r="G140" s="52"/>
      <c r="H140" s="52"/>
      <c r="I140" s="52"/>
      <c r="J140" s="52"/>
    </row>
    <row r="141" spans="1:10" ht="141.75" customHeight="1">
      <c r="A141" s="57">
        <v>77</v>
      </c>
      <c r="B141" s="24" t="s">
        <v>248</v>
      </c>
      <c r="C141" s="23" t="str">
        <f>"С "&amp;LOWER(SUBSTITUTE(SUBSTITUTE(SUBSTITUTE(TEXT(C5+60,"Д ММММ ГГГГ"),"ь","я",1),"т ","та ",1),"й","я",1))&amp;" г."</f>
        <v>С 18 октября 2018 г.</v>
      </c>
      <c r="D141" s="24" t="s">
        <v>253</v>
      </c>
    </row>
    <row r="142" spans="1:10" ht="48" customHeight="1">
      <c r="A142" s="57">
        <v>78</v>
      </c>
      <c r="B142" s="23" t="s">
        <v>255</v>
      </c>
      <c r="C142" s="23" t="s">
        <v>256</v>
      </c>
      <c r="D142" s="23" t="s">
        <v>418</v>
      </c>
    </row>
    <row r="143" spans="1:10">
      <c r="A143" s="165" t="s">
        <v>258</v>
      </c>
      <c r="B143" s="166"/>
      <c r="C143" s="166"/>
      <c r="D143" s="167"/>
    </row>
    <row r="144" spans="1:10">
      <c r="A144" s="55">
        <v>79</v>
      </c>
      <c r="B144" s="63" t="s">
        <v>259</v>
      </c>
      <c r="C144" s="63" t="s">
        <v>39</v>
      </c>
      <c r="D144" s="63" t="s">
        <v>260</v>
      </c>
    </row>
    <row r="145" spans="1:6" ht="47.25" customHeight="1">
      <c r="A145" s="29"/>
      <c r="B145" s="37" t="s">
        <v>442</v>
      </c>
      <c r="C145" s="30">
        <f>C5-21</f>
        <v>43310</v>
      </c>
      <c r="D145" s="37" t="s">
        <v>103</v>
      </c>
    </row>
    <row r="146" spans="1:6">
      <c r="A146" s="55">
        <v>80</v>
      </c>
      <c r="B146" s="63" t="s">
        <v>264</v>
      </c>
      <c r="C146" s="63" t="s">
        <v>9</v>
      </c>
      <c r="D146" s="63" t="s">
        <v>260</v>
      </c>
    </row>
    <row r="147" spans="1:6" ht="46.8">
      <c r="A147" s="29"/>
      <c r="B147" s="37" t="s">
        <v>443</v>
      </c>
      <c r="C147" s="30">
        <f>C5-21</f>
        <v>43310</v>
      </c>
      <c r="D147" s="37" t="s">
        <v>103</v>
      </c>
    </row>
    <row r="148" spans="1:6" ht="17.25" customHeight="1">
      <c r="A148" s="55">
        <v>81</v>
      </c>
      <c r="B148" s="63" t="s">
        <v>267</v>
      </c>
      <c r="C148" s="63" t="s">
        <v>39</v>
      </c>
      <c r="D148" s="63" t="s">
        <v>268</v>
      </c>
    </row>
    <row r="149" spans="1:6" ht="93.6">
      <c r="A149" s="29"/>
      <c r="B149" s="37"/>
      <c r="C149" s="30">
        <f>C5-13</f>
        <v>43318</v>
      </c>
      <c r="D149" s="37" t="s">
        <v>444</v>
      </c>
    </row>
    <row r="150" spans="1:6" ht="93.6">
      <c r="A150" s="57">
        <v>82</v>
      </c>
      <c r="B150" s="24" t="s">
        <v>270</v>
      </c>
      <c r="C150" s="24" t="s">
        <v>269</v>
      </c>
      <c r="D150" s="24" t="s">
        <v>40</v>
      </c>
    </row>
    <row r="151" spans="1:6">
      <c r="A151" s="55">
        <v>83</v>
      </c>
      <c r="B151" s="63" t="s">
        <v>271</v>
      </c>
      <c r="C151" s="63" t="s">
        <v>39</v>
      </c>
      <c r="D151" s="63" t="s">
        <v>102</v>
      </c>
    </row>
    <row r="152" spans="1:6" ht="46.8">
      <c r="A152" s="29"/>
      <c r="B152" s="37" t="s">
        <v>272</v>
      </c>
      <c r="C152" s="30">
        <f>C5-6</f>
        <v>43325</v>
      </c>
      <c r="D152" s="37" t="s">
        <v>103</v>
      </c>
    </row>
    <row r="153" spans="1:6">
      <c r="A153" s="55">
        <v>84</v>
      </c>
      <c r="B153" s="63" t="s">
        <v>274</v>
      </c>
      <c r="C153" s="63" t="s">
        <v>39</v>
      </c>
      <c r="D153" s="63" t="s">
        <v>209</v>
      </c>
    </row>
    <row r="154" spans="1:6" ht="31.2">
      <c r="A154" s="29"/>
      <c r="B154" s="37" t="s">
        <v>275</v>
      </c>
      <c r="C154" s="30">
        <f>C5-17</f>
        <v>43314</v>
      </c>
      <c r="D154" s="37" t="s">
        <v>273</v>
      </c>
    </row>
    <row r="155" spans="1:6">
      <c r="A155" s="55">
        <v>85</v>
      </c>
      <c r="B155" s="63" t="s">
        <v>276</v>
      </c>
      <c r="C155" s="63" t="s">
        <v>9</v>
      </c>
      <c r="D155" s="63" t="s">
        <v>102</v>
      </c>
    </row>
    <row r="156" spans="1:6" ht="46.8">
      <c r="A156" s="29"/>
      <c r="B156" s="37" t="s">
        <v>446</v>
      </c>
      <c r="C156" s="30">
        <f>C5-22</f>
        <v>43309</v>
      </c>
      <c r="D156" s="37" t="s">
        <v>103</v>
      </c>
    </row>
    <row r="157" spans="1:6">
      <c r="A157" s="58">
        <v>86</v>
      </c>
      <c r="B157" s="39" t="s">
        <v>447</v>
      </c>
      <c r="C157" s="39" t="s">
        <v>9</v>
      </c>
      <c r="D157" s="39" t="s">
        <v>209</v>
      </c>
      <c r="E157" s="52"/>
    </row>
    <row r="158" spans="1:6" ht="31.2">
      <c r="A158" s="29"/>
      <c r="B158" s="37" t="s">
        <v>448</v>
      </c>
      <c r="C158" s="30">
        <f>C5-5</f>
        <v>43326</v>
      </c>
      <c r="D158" s="37" t="s">
        <v>273</v>
      </c>
      <c r="E158" s="52"/>
    </row>
    <row r="159" spans="1:6" ht="20.25" customHeight="1">
      <c r="A159" s="55">
        <v>87</v>
      </c>
      <c r="B159" s="63" t="s">
        <v>281</v>
      </c>
      <c r="C159" s="63"/>
      <c r="D159" s="63"/>
    </row>
    <row r="160" spans="1:6">
      <c r="A160" s="58"/>
      <c r="B160" s="39" t="s">
        <v>449</v>
      </c>
      <c r="C160" s="42" t="str">
        <f>"с "&amp;LOWER(SUBSTITUTE(SUBSTITUTE(SUBSTITUTE(TEXT(C5-11,"Д ММММ ГГГГ"),"ь","я",1),"т ","та ",1),"й","я",1))&amp;" г."</f>
        <v>с 8 августа 2018 г.</v>
      </c>
      <c r="D160" s="39" t="s">
        <v>102</v>
      </c>
      <c r="E160" s="52"/>
      <c r="F160" s="52"/>
    </row>
    <row r="161" spans="1:6" ht="51" customHeight="1">
      <c r="A161" s="58"/>
      <c r="B161" s="39" t="s">
        <v>450</v>
      </c>
      <c r="C161" s="61" t="str">
        <f>"по "&amp;LOWER(SUBSTITUTE(SUBSTITUTE(SUBSTITUTE(TEXT(C5-5,"Д ММММ ГГГГ"),"ь","я",1),"т ","та ",1),"й","я",1))&amp;" г."</f>
        <v>по 14 августа 2018 г.</v>
      </c>
      <c r="D161" s="39" t="s">
        <v>103</v>
      </c>
      <c r="E161" s="52"/>
      <c r="F161" s="52"/>
    </row>
    <row r="162" spans="1:6">
      <c r="A162" s="58"/>
      <c r="B162" s="39" t="s">
        <v>284</v>
      </c>
      <c r="C162" s="42" t="str">
        <f>"с "&amp;LOWER(SUBSTITUTE(SUBSTITUTE(SUBSTITUTE(TEXT(C5-4,"Д ММММ ГГГГ"),"ь","я",1),"т ","та ",1),"й","я",1))&amp;" г."</f>
        <v>с 15 августа 2018 г.</v>
      </c>
      <c r="D162" s="39" t="s">
        <v>209</v>
      </c>
      <c r="E162" s="52"/>
      <c r="F162" s="52"/>
    </row>
    <row r="163" spans="1:6" ht="31.2">
      <c r="A163" s="29"/>
      <c r="B163" s="37" t="s">
        <v>285</v>
      </c>
      <c r="C163" s="19" t="str">
        <f>"по "&amp;LOWER(SUBSTITUTE(SUBSTITUTE(SUBSTITUTE(TEXT(C5-1,"Д ММММ ГГГГ"),"ь","я",1),"т ","та ",1),"й","я",1))&amp;" г."</f>
        <v>по 18 августа 2018 г.</v>
      </c>
      <c r="D163" s="37" t="s">
        <v>273</v>
      </c>
      <c r="E163" s="52"/>
      <c r="F163" s="52"/>
    </row>
    <row r="164" spans="1:6" ht="15" customHeight="1">
      <c r="A164" s="55">
        <v>88</v>
      </c>
      <c r="B164" s="63" t="s">
        <v>286</v>
      </c>
      <c r="C164" s="46">
        <f>C5-5</f>
        <v>43326</v>
      </c>
      <c r="D164" s="39" t="s">
        <v>102</v>
      </c>
      <c r="E164" s="52"/>
      <c r="F164" s="52"/>
    </row>
    <row r="165" spans="1:6" ht="46.8">
      <c r="A165" s="29"/>
      <c r="B165" s="37" t="s">
        <v>287</v>
      </c>
      <c r="C165" s="37" t="s">
        <v>288</v>
      </c>
      <c r="D165" s="39" t="s">
        <v>103</v>
      </c>
    </row>
    <row r="166" spans="1:6" ht="15.75" customHeight="1">
      <c r="A166" s="55">
        <v>89</v>
      </c>
      <c r="B166" s="63" t="s">
        <v>289</v>
      </c>
      <c r="C166" s="63" t="s">
        <v>39</v>
      </c>
      <c r="D166" s="63" t="s">
        <v>209</v>
      </c>
    </row>
    <row r="167" spans="1:6" ht="31.2">
      <c r="A167" s="29"/>
      <c r="B167" s="37" t="s">
        <v>290</v>
      </c>
      <c r="C167" s="30">
        <f>C5-11</f>
        <v>43320</v>
      </c>
      <c r="D167" s="37" t="s">
        <v>210</v>
      </c>
    </row>
    <row r="168" spans="1:6">
      <c r="A168" s="55">
        <v>90</v>
      </c>
      <c r="B168" s="63" t="s">
        <v>292</v>
      </c>
      <c r="C168" s="59" t="str">
        <f>"с "&amp;LOWER(SUBSTITUTE(SUBSTITUTE(SUBSTITUTE(TEXT(C5-10,"Д ММММ ГГГГ"),"ь","я",1),"т ","та ",1),"й","я",1))&amp;" г."</f>
        <v>с 9 августа 2018 г.</v>
      </c>
      <c r="D168" s="63" t="s">
        <v>209</v>
      </c>
    </row>
    <row r="169" spans="1:6">
      <c r="A169" s="58"/>
      <c r="B169" s="10" t="s">
        <v>293</v>
      </c>
      <c r="C169" s="10" t="s">
        <v>291</v>
      </c>
      <c r="D169" s="10" t="s">
        <v>295</v>
      </c>
    </row>
    <row r="170" spans="1:6" ht="31.2">
      <c r="A170" s="29"/>
      <c r="B170" s="15" t="s">
        <v>294</v>
      </c>
      <c r="C170" s="30">
        <f>C5</f>
        <v>43331</v>
      </c>
      <c r="D170" s="17" t="s">
        <v>296</v>
      </c>
    </row>
    <row r="171" spans="1:6">
      <c r="A171" s="55">
        <v>91</v>
      </c>
      <c r="B171" s="56" t="s">
        <v>297</v>
      </c>
      <c r="C171" s="56" t="s">
        <v>298</v>
      </c>
      <c r="D171" s="56" t="s">
        <v>209</v>
      </c>
    </row>
    <row r="172" spans="1:6" ht="31.2">
      <c r="A172" s="29"/>
      <c r="B172" s="15"/>
      <c r="C172" s="30">
        <f>C5</f>
        <v>43331</v>
      </c>
      <c r="D172" s="15" t="s">
        <v>210</v>
      </c>
    </row>
    <row r="173" spans="1:6">
      <c r="A173" s="55">
        <v>92</v>
      </c>
      <c r="B173" s="56" t="s">
        <v>299</v>
      </c>
      <c r="C173" s="46">
        <f>C5</f>
        <v>43331</v>
      </c>
      <c r="D173" s="56" t="s">
        <v>209</v>
      </c>
    </row>
    <row r="174" spans="1:6" ht="62.4">
      <c r="A174" s="29"/>
      <c r="B174" s="17" t="s">
        <v>300</v>
      </c>
      <c r="C174" s="15" t="s">
        <v>301</v>
      </c>
      <c r="D174" s="17" t="s">
        <v>210</v>
      </c>
    </row>
    <row r="175" spans="1:6" ht="46.8">
      <c r="A175" s="57">
        <v>93</v>
      </c>
      <c r="B175" s="23" t="s">
        <v>302</v>
      </c>
      <c r="C175" s="23" t="s">
        <v>303</v>
      </c>
      <c r="D175" s="23" t="s">
        <v>206</v>
      </c>
    </row>
    <row r="176" spans="1:6" ht="62.4">
      <c r="A176" s="57">
        <v>94</v>
      </c>
      <c r="B176" s="23" t="s">
        <v>304</v>
      </c>
      <c r="C176" s="23" t="s">
        <v>305</v>
      </c>
      <c r="D176" s="23" t="s">
        <v>206</v>
      </c>
    </row>
    <row r="177" spans="1:4">
      <c r="A177" s="55">
        <v>95</v>
      </c>
      <c r="B177" s="59" t="s">
        <v>451</v>
      </c>
      <c r="C177" s="59" t="s">
        <v>9</v>
      </c>
      <c r="D177" s="67" t="s">
        <v>102</v>
      </c>
    </row>
    <row r="178" spans="1:4" ht="46.8">
      <c r="A178" s="29"/>
      <c r="B178" s="17"/>
      <c r="C178" s="30">
        <f>C5+3</f>
        <v>43334</v>
      </c>
      <c r="D178" s="17" t="s">
        <v>103</v>
      </c>
    </row>
    <row r="179" spans="1:4" ht="62.4">
      <c r="A179" s="57">
        <v>96</v>
      </c>
      <c r="B179" s="23" t="s">
        <v>452</v>
      </c>
      <c r="C179" s="23" t="s">
        <v>328</v>
      </c>
      <c r="D179" s="23" t="s">
        <v>40</v>
      </c>
    </row>
    <row r="180" spans="1:4" ht="78">
      <c r="A180" s="57">
        <v>97</v>
      </c>
      <c r="B180" s="23" t="s">
        <v>454</v>
      </c>
      <c r="C180" s="23" t="s">
        <v>334</v>
      </c>
      <c r="D180" s="23" t="s">
        <v>40</v>
      </c>
    </row>
    <row r="181" spans="1:4" ht="140.4">
      <c r="A181" s="57">
        <v>98</v>
      </c>
      <c r="B181" s="23" t="s">
        <v>455</v>
      </c>
      <c r="C181" s="23" t="s">
        <v>456</v>
      </c>
      <c r="D181" s="23" t="s">
        <v>457</v>
      </c>
    </row>
    <row r="182" spans="1:4" ht="202.8">
      <c r="A182" s="57">
        <v>99</v>
      </c>
      <c r="B182" s="23" t="s">
        <v>458</v>
      </c>
      <c r="C182" s="23" t="s">
        <v>459</v>
      </c>
      <c r="D182" s="23" t="s">
        <v>40</v>
      </c>
    </row>
    <row r="183" spans="1:4" ht="45.75" customHeight="1">
      <c r="A183" s="57">
        <v>100</v>
      </c>
      <c r="B183" s="23" t="s">
        <v>453</v>
      </c>
      <c r="C183" s="23" t="s">
        <v>341</v>
      </c>
      <c r="D183" s="23" t="s">
        <v>40</v>
      </c>
    </row>
    <row r="184" spans="1:4" ht="16.5" customHeight="1">
      <c r="A184" s="55">
        <v>101</v>
      </c>
      <c r="B184" s="59" t="s">
        <v>342</v>
      </c>
      <c r="C184" s="59" t="s">
        <v>9</v>
      </c>
      <c r="D184" s="59" t="s">
        <v>102</v>
      </c>
    </row>
    <row r="185" spans="1:4" ht="47.25" customHeight="1">
      <c r="A185" s="29"/>
      <c r="B185" s="17" t="s">
        <v>460</v>
      </c>
      <c r="C185" s="30">
        <f>C5+19</f>
        <v>43350</v>
      </c>
      <c r="D185" s="17" t="s">
        <v>103</v>
      </c>
    </row>
    <row r="186" spans="1:4">
      <c r="A186" s="55">
        <v>102</v>
      </c>
      <c r="B186" s="59" t="s">
        <v>344</v>
      </c>
      <c r="C186" s="59" t="s">
        <v>39</v>
      </c>
      <c r="D186" s="59" t="s">
        <v>102</v>
      </c>
    </row>
    <row r="187" spans="1:4" ht="46.8">
      <c r="A187" s="29"/>
      <c r="B187" s="17" t="s">
        <v>345</v>
      </c>
      <c r="C187" s="30">
        <f>C5+59</f>
        <v>43390</v>
      </c>
      <c r="D187" s="17" t="s">
        <v>103</v>
      </c>
    </row>
    <row r="188" spans="1:4">
      <c r="B188" s="71"/>
      <c r="C188" s="71"/>
      <c r="D188" s="71"/>
    </row>
    <row r="189" spans="1:4">
      <c r="B189" s="71"/>
      <c r="C189" s="71"/>
      <c r="D189" s="71"/>
    </row>
    <row r="190" spans="1:4">
      <c r="B190" s="71"/>
      <c r="C190" s="71"/>
      <c r="D190" s="71"/>
    </row>
    <row r="191" spans="1:4">
      <c r="B191" s="71"/>
      <c r="C191" s="71"/>
      <c r="D191" s="71"/>
    </row>
    <row r="192" spans="1:4">
      <c r="B192" s="71"/>
      <c r="C192" s="71"/>
      <c r="D192" s="71"/>
    </row>
    <row r="193" spans="2:4" s="5" customFormat="1">
      <c r="B193" s="71"/>
      <c r="C193" s="71"/>
      <c r="D193" s="71"/>
    </row>
    <row r="194" spans="2:4" s="5" customFormat="1">
      <c r="B194" s="71"/>
      <c r="C194" s="71"/>
      <c r="D194" s="71"/>
    </row>
    <row r="195" spans="2:4" s="5" customFormat="1">
      <c r="B195" s="71"/>
      <c r="C195" s="71"/>
      <c r="D195" s="71"/>
    </row>
    <row r="196" spans="2:4" s="5" customFormat="1">
      <c r="B196" s="71"/>
      <c r="C196" s="71"/>
      <c r="D196" s="71"/>
    </row>
    <row r="197" spans="2:4" s="5" customFormat="1">
      <c r="B197" s="71"/>
      <c r="C197" s="71"/>
      <c r="D197" s="71"/>
    </row>
    <row r="198" spans="2:4" s="5" customFormat="1">
      <c r="B198" s="71"/>
      <c r="C198" s="71"/>
      <c r="D198" s="71"/>
    </row>
    <row r="199" spans="2:4" s="5" customFormat="1">
      <c r="B199" s="71"/>
      <c r="C199" s="71"/>
      <c r="D199" s="71"/>
    </row>
    <row r="200" spans="2:4" s="5" customFormat="1">
      <c r="B200" s="71"/>
      <c r="C200" s="71"/>
      <c r="D200" s="71"/>
    </row>
  </sheetData>
  <mergeCells count="31">
    <mergeCell ref="A13:A14"/>
    <mergeCell ref="B13:B14"/>
    <mergeCell ref="D13:D14"/>
    <mergeCell ref="A1:D2"/>
    <mergeCell ref="A8:D8"/>
    <mergeCell ref="A9:A12"/>
    <mergeCell ref="B9:B12"/>
    <mergeCell ref="D9:D12"/>
    <mergeCell ref="A30:D30"/>
    <mergeCell ref="A16:A19"/>
    <mergeCell ref="B16:B19"/>
    <mergeCell ref="D16:D19"/>
    <mergeCell ref="A20:D20"/>
    <mergeCell ref="A21:A22"/>
    <mergeCell ref="B21:B22"/>
    <mergeCell ref="D21:D22"/>
    <mergeCell ref="A23:A24"/>
    <mergeCell ref="B23:B24"/>
    <mergeCell ref="D23:D24"/>
    <mergeCell ref="A26:A27"/>
    <mergeCell ref="A28:A29"/>
    <mergeCell ref="A31:A32"/>
    <mergeCell ref="A33:A34"/>
    <mergeCell ref="A35:A36"/>
    <mergeCell ref="B35:B36"/>
    <mergeCell ref="D35:D36"/>
    <mergeCell ref="A37:A38"/>
    <mergeCell ref="A49:D49"/>
    <mergeCell ref="A59:D59"/>
    <mergeCell ref="A115:D115"/>
    <mergeCell ref="A143:D143"/>
  </mergeCells>
  <pageMargins left="0.59055118110236227" right="0.39370078740157483" top="0.35433070866141736" bottom="0.43307086614173229" header="0.27559055118110237" footer="0.19685039370078741"/>
  <pageSetup paperSize="9" fitToWidth="0" orientation="portrait" r:id="rId1"/>
  <headerFooter differentFirst="1"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206"/>
  <sheetViews>
    <sheetView topLeftCell="A28" zoomScale="120" zoomScaleNormal="120" workbookViewId="0">
      <selection activeCell="B36" sqref="B36"/>
    </sheetView>
  </sheetViews>
  <sheetFormatPr defaultColWidth="9.109375" defaultRowHeight="15.6"/>
  <cols>
    <col min="1" max="1" width="4.6640625" style="25" customWidth="1"/>
    <col min="2" max="2" width="42.109375" style="5" customWidth="1"/>
    <col min="3" max="3" width="22.33203125" style="5" customWidth="1"/>
    <col min="4" max="4" width="23.6640625" style="5" customWidth="1"/>
    <col min="5" max="16384" width="9.109375" style="5"/>
  </cols>
  <sheetData>
    <row r="1" spans="1:6" ht="25.5" customHeight="1">
      <c r="A1" s="182" t="s">
        <v>592</v>
      </c>
      <c r="B1" s="183"/>
      <c r="C1" s="183"/>
      <c r="D1" s="183"/>
      <c r="E1" s="84"/>
      <c r="F1" s="84"/>
    </row>
    <row r="2" spans="1:6" ht="15.75" customHeight="1">
      <c r="A2" s="183"/>
      <c r="B2" s="183"/>
      <c r="C2" s="183"/>
      <c r="D2" s="183"/>
      <c r="E2" s="84"/>
      <c r="F2" s="84"/>
    </row>
    <row r="3" spans="1:6" ht="36" customHeight="1">
      <c r="B3" s="2" t="s">
        <v>0</v>
      </c>
      <c r="C3" s="4">
        <v>42899</v>
      </c>
    </row>
    <row r="4" spans="1:6" ht="32.25" customHeight="1">
      <c r="B4" s="1" t="s">
        <v>1</v>
      </c>
      <c r="C4" s="4">
        <v>42901</v>
      </c>
      <c r="D4" s="52"/>
      <c r="E4" s="3"/>
    </row>
    <row r="5" spans="1:6" ht="18" customHeight="1">
      <c r="B5" s="1" t="s">
        <v>2</v>
      </c>
      <c r="C5" s="4">
        <v>42988</v>
      </c>
    </row>
    <row r="6" spans="1:6" ht="11.25" customHeight="1"/>
    <row r="7" spans="1:6">
      <c r="A7" s="26" t="s">
        <v>4</v>
      </c>
      <c r="B7" s="7" t="s">
        <v>3</v>
      </c>
      <c r="C7" s="7" t="s">
        <v>5</v>
      </c>
      <c r="D7" s="7" t="s">
        <v>6</v>
      </c>
      <c r="E7" s="6"/>
    </row>
    <row r="8" spans="1:6" ht="21.75" customHeight="1">
      <c r="A8" s="165" t="s">
        <v>348</v>
      </c>
      <c r="B8" s="166"/>
      <c r="C8" s="166"/>
      <c r="D8" s="167"/>
    </row>
    <row r="9" spans="1:6" ht="18" customHeight="1">
      <c r="A9" s="173">
        <v>1</v>
      </c>
      <c r="B9" s="168" t="s">
        <v>7</v>
      </c>
      <c r="C9" s="62" t="s">
        <v>9</v>
      </c>
      <c r="D9" s="168" t="s">
        <v>501</v>
      </c>
    </row>
    <row r="10" spans="1:6">
      <c r="A10" s="174"/>
      <c r="B10" s="169"/>
      <c r="C10" s="9">
        <f>C5-31</f>
        <v>42957</v>
      </c>
      <c r="D10" s="171"/>
    </row>
    <row r="11" spans="1:6" ht="62.4">
      <c r="A11" s="174"/>
      <c r="B11" s="169"/>
      <c r="C11" s="10" t="s">
        <v>10</v>
      </c>
      <c r="D11" s="171"/>
    </row>
    <row r="12" spans="1:6" ht="21" customHeight="1">
      <c r="A12" s="174"/>
      <c r="B12" s="170"/>
      <c r="C12" s="16">
        <f>C5-4</f>
        <v>42984</v>
      </c>
      <c r="D12" s="172"/>
    </row>
    <row r="13" spans="1:6" ht="17.25" customHeight="1">
      <c r="A13" s="177">
        <v>2</v>
      </c>
      <c r="B13" s="168" t="s">
        <v>11</v>
      </c>
      <c r="C13" s="62" t="s">
        <v>9</v>
      </c>
      <c r="D13" s="175" t="s">
        <v>12</v>
      </c>
    </row>
    <row r="14" spans="1:6" ht="78" customHeight="1">
      <c r="A14" s="161"/>
      <c r="B14" s="170"/>
      <c r="C14" s="16">
        <f>C5-41</f>
        <v>42947</v>
      </c>
      <c r="D14" s="161"/>
    </row>
    <row r="15" spans="1:6" ht="109.5" customHeight="1">
      <c r="A15" s="85">
        <v>3</v>
      </c>
      <c r="B15" s="12" t="s">
        <v>13</v>
      </c>
      <c r="C15" s="23" t="s">
        <v>14</v>
      </c>
      <c r="D15" s="23" t="s">
        <v>501</v>
      </c>
    </row>
    <row r="16" spans="1:6" ht="15.75" customHeight="1">
      <c r="A16" s="160">
        <v>4</v>
      </c>
      <c r="B16" s="168" t="s">
        <v>347</v>
      </c>
      <c r="C16" s="8" t="s">
        <v>9</v>
      </c>
      <c r="D16" s="168" t="s">
        <v>16</v>
      </c>
    </row>
    <row r="17" spans="1:4">
      <c r="A17" s="176"/>
      <c r="B17" s="169"/>
      <c r="C17" s="9">
        <f>C5-16</f>
        <v>42972</v>
      </c>
      <c r="D17" s="169"/>
    </row>
    <row r="18" spans="1:4" ht="31.2">
      <c r="A18" s="176"/>
      <c r="B18" s="169"/>
      <c r="C18" s="10" t="s">
        <v>15</v>
      </c>
      <c r="D18" s="169"/>
    </row>
    <row r="19" spans="1:4">
      <c r="A19" s="161"/>
      <c r="B19" s="170"/>
      <c r="C19" s="11">
        <f>C5-1</f>
        <v>42987</v>
      </c>
      <c r="D19" s="170"/>
    </row>
    <row r="20" spans="1:4" ht="20.25" customHeight="1">
      <c r="A20" s="165" t="s">
        <v>19</v>
      </c>
      <c r="B20" s="166"/>
      <c r="C20" s="166"/>
      <c r="D20" s="167"/>
    </row>
    <row r="21" spans="1:4" ht="16.5" customHeight="1">
      <c r="A21" s="160">
        <v>5</v>
      </c>
      <c r="B21" s="162" t="s">
        <v>17</v>
      </c>
      <c r="C21" s="62" t="s">
        <v>9</v>
      </c>
      <c r="D21" s="162" t="s">
        <v>502</v>
      </c>
    </row>
    <row r="22" spans="1:4" ht="31.5" customHeight="1">
      <c r="A22" s="161"/>
      <c r="B22" s="163"/>
      <c r="C22" s="16">
        <f>C5-11</f>
        <v>42977</v>
      </c>
      <c r="D22" s="164"/>
    </row>
    <row r="23" spans="1:4" ht="15" customHeight="1">
      <c r="A23" s="160">
        <v>6</v>
      </c>
      <c r="B23" s="178" t="s">
        <v>20</v>
      </c>
      <c r="C23" s="62" t="s">
        <v>9</v>
      </c>
      <c r="D23" s="168" t="s">
        <v>21</v>
      </c>
    </row>
    <row r="24" spans="1:4" ht="47.25" customHeight="1">
      <c r="A24" s="161"/>
      <c r="B24" s="179"/>
      <c r="C24" s="16">
        <f>C5-1</f>
        <v>42987</v>
      </c>
      <c r="D24" s="170"/>
    </row>
    <row r="25" spans="1:4" ht="31.5" customHeight="1">
      <c r="A25" s="97">
        <v>7</v>
      </c>
      <c r="B25" s="98" t="s">
        <v>22</v>
      </c>
      <c r="C25" s="97" t="str">
        <f>"С "&amp;LOWER(SUBSTITUTE(SUBSTITUTE(SUBSTITUTE(TEXT(C5-11,"ДД ММММ ГГГГ"),"ь","я",1),"т ","та ",1),"й","я",1))&amp;" г."</f>
        <v>С 30 августа 2017 г.</v>
      </c>
      <c r="D25" s="24" t="s">
        <v>37</v>
      </c>
    </row>
    <row r="26" spans="1:4">
      <c r="A26" s="160">
        <v>8</v>
      </c>
      <c r="B26" s="132" t="s">
        <v>575</v>
      </c>
      <c r="C26" s="130" t="s">
        <v>9</v>
      </c>
      <c r="D26" s="132" t="s">
        <v>573</v>
      </c>
    </row>
    <row r="27" spans="1:4" ht="46.8">
      <c r="A27" s="161"/>
      <c r="B27" s="37" t="s">
        <v>576</v>
      </c>
      <c r="C27" s="16">
        <f>C5-1</f>
        <v>42987</v>
      </c>
      <c r="D27" s="37" t="s">
        <v>574</v>
      </c>
    </row>
    <row r="28" spans="1:4" ht="15.75" customHeight="1">
      <c r="A28" s="160">
        <v>9</v>
      </c>
      <c r="B28" s="82" t="s">
        <v>27</v>
      </c>
      <c r="C28" s="8" t="s">
        <v>9</v>
      </c>
      <c r="D28" s="83" t="s">
        <v>29</v>
      </c>
    </row>
    <row r="29" spans="1:4" ht="31.5" customHeight="1">
      <c r="A29" s="161"/>
      <c r="B29" s="15" t="s">
        <v>28</v>
      </c>
      <c r="C29" s="16">
        <f>C5-1</f>
        <v>42987</v>
      </c>
      <c r="D29" s="17" t="s">
        <v>30</v>
      </c>
    </row>
    <row r="30" spans="1:4">
      <c r="A30" s="165" t="s">
        <v>31</v>
      </c>
      <c r="B30" s="166"/>
      <c r="C30" s="166"/>
      <c r="D30" s="167"/>
    </row>
    <row r="31" spans="1:4" ht="15" customHeight="1">
      <c r="A31" s="160">
        <v>10</v>
      </c>
      <c r="B31" s="86" t="s">
        <v>306</v>
      </c>
      <c r="C31" s="81" t="s">
        <v>9</v>
      </c>
      <c r="D31" s="86" t="s">
        <v>307</v>
      </c>
    </row>
    <row r="32" spans="1:4" ht="156" customHeight="1">
      <c r="A32" s="161"/>
      <c r="B32" s="37" t="s">
        <v>349</v>
      </c>
      <c r="C32" s="16">
        <f>C4+3</f>
        <v>42904</v>
      </c>
      <c r="D32" s="37" t="s">
        <v>308</v>
      </c>
    </row>
    <row r="33" spans="1:4" ht="18" customHeight="1">
      <c r="A33" s="160">
        <v>11</v>
      </c>
      <c r="B33" s="168" t="s">
        <v>503</v>
      </c>
      <c r="C33" s="8" t="str">
        <f>"С "&amp;LOWER(SUBSTITUTE(SUBSTITUTE(SUBSTITUTE(TEXT(C4+1,"ДД ММММ ГГГГ"),"ь","я",1),"т ","та ",1),"й","я",1))&amp;" г."</f>
        <v>С 16 июня 2017 г.</v>
      </c>
      <c r="D33" s="168" t="s">
        <v>504</v>
      </c>
    </row>
    <row r="34" spans="1:4" ht="75.75" customHeight="1">
      <c r="A34" s="161"/>
      <c r="B34" s="170"/>
      <c r="C34" s="19" t="str">
        <f>"по "&amp;LOWER(SUBSTITUTE(SUBSTITUTE(SUBSTITUTE(TEXT(C4+31,"ДД ММММ ГГГГ"),"ь","я",1),"т ","та ",1),"й","я",1))&amp;" г."</f>
        <v>по 16 июля 2017 г.</v>
      </c>
      <c r="D34" s="170"/>
    </row>
    <row r="35" spans="1:4">
      <c r="A35" s="160">
        <v>12</v>
      </c>
      <c r="B35" s="86" t="s">
        <v>505</v>
      </c>
      <c r="C35" s="81" t="s">
        <v>39</v>
      </c>
      <c r="D35" s="86" t="s">
        <v>354</v>
      </c>
    </row>
    <row r="36" spans="1:4" ht="48.75" customHeight="1">
      <c r="A36" s="161"/>
      <c r="B36" s="37" t="s">
        <v>506</v>
      </c>
      <c r="C36" s="16">
        <f>C4+31</f>
        <v>42932</v>
      </c>
      <c r="D36" s="37" t="s">
        <v>355</v>
      </c>
    </row>
    <row r="37" spans="1:4" ht="124.5" customHeight="1">
      <c r="A37" s="85">
        <v>13</v>
      </c>
      <c r="B37" s="23" t="s">
        <v>45</v>
      </c>
      <c r="C37" s="23" t="s">
        <v>46</v>
      </c>
      <c r="D37" s="23" t="s">
        <v>47</v>
      </c>
    </row>
    <row r="38" spans="1:4" ht="78">
      <c r="A38" s="85">
        <v>14</v>
      </c>
      <c r="B38" s="24" t="s">
        <v>48</v>
      </c>
      <c r="C38" s="24" t="s">
        <v>49</v>
      </c>
      <c r="D38" s="24" t="s">
        <v>502</v>
      </c>
    </row>
    <row r="39" spans="1:4" ht="171.6">
      <c r="A39" s="85">
        <v>15</v>
      </c>
      <c r="B39" s="24" t="s">
        <v>509</v>
      </c>
      <c r="C39" s="24" t="s">
        <v>51</v>
      </c>
      <c r="D39" s="24" t="s">
        <v>52</v>
      </c>
    </row>
    <row r="40" spans="1:4" ht="30.75" customHeight="1">
      <c r="A40" s="181">
        <v>16</v>
      </c>
      <c r="B40" s="10" t="s">
        <v>54</v>
      </c>
      <c r="C40" s="10" t="s">
        <v>53</v>
      </c>
      <c r="D40" s="36" t="s">
        <v>47</v>
      </c>
    </row>
    <row r="41" spans="1:4" ht="46.8">
      <c r="A41" s="161"/>
      <c r="B41" s="15" t="s">
        <v>314</v>
      </c>
      <c r="C41" s="30">
        <f>C4+31</f>
        <v>42932</v>
      </c>
      <c r="D41" s="15"/>
    </row>
    <row r="42" spans="1:4" ht="170.25" customHeight="1">
      <c r="A42" s="97">
        <v>17</v>
      </c>
      <c r="B42" s="23" t="s">
        <v>69</v>
      </c>
      <c r="C42" s="23" t="s">
        <v>62</v>
      </c>
      <c r="D42" s="23" t="s">
        <v>502</v>
      </c>
    </row>
    <row r="43" spans="1:4" ht="108.75" customHeight="1">
      <c r="A43" s="29">
        <v>18</v>
      </c>
      <c r="B43" s="24" t="s">
        <v>361</v>
      </c>
      <c r="C43" s="24" t="s">
        <v>362</v>
      </c>
      <c r="D43" s="24" t="s">
        <v>72</v>
      </c>
    </row>
    <row r="44" spans="1:4" ht="93.75" customHeight="1">
      <c r="A44" s="131">
        <v>19</v>
      </c>
      <c r="B44" s="23" t="s">
        <v>315</v>
      </c>
      <c r="C44" s="23" t="s">
        <v>56</v>
      </c>
      <c r="D44" s="23" t="s">
        <v>57</v>
      </c>
    </row>
    <row r="45" spans="1:4" ht="78.75" customHeight="1">
      <c r="A45" s="85">
        <v>20</v>
      </c>
      <c r="B45" s="24" t="s">
        <v>468</v>
      </c>
      <c r="C45" s="24" t="s">
        <v>58</v>
      </c>
      <c r="D45" s="24" t="s">
        <v>510</v>
      </c>
    </row>
    <row r="46" spans="1:4">
      <c r="A46" s="165" t="s">
        <v>76</v>
      </c>
      <c r="B46" s="166"/>
      <c r="C46" s="166"/>
      <c r="D46" s="167"/>
    </row>
    <row r="47" spans="1:4" ht="158.25" customHeight="1">
      <c r="A47" s="85">
        <v>21</v>
      </c>
      <c r="B47" s="24" t="s">
        <v>471</v>
      </c>
      <c r="C47" s="24" t="s">
        <v>61</v>
      </c>
      <c r="D47" s="24" t="s">
        <v>60</v>
      </c>
    </row>
    <row r="48" spans="1:4" ht="78.75" customHeight="1">
      <c r="A48" s="85">
        <v>22</v>
      </c>
      <c r="B48" s="24" t="s">
        <v>472</v>
      </c>
      <c r="C48" s="24" t="s">
        <v>368</v>
      </c>
      <c r="D48" s="24" t="s">
        <v>78</v>
      </c>
    </row>
    <row r="49" spans="1:4" ht="195.75" customHeight="1">
      <c r="A49" s="85">
        <v>23</v>
      </c>
      <c r="B49" s="24" t="s">
        <v>79</v>
      </c>
      <c r="C49" s="134" t="s">
        <v>80</v>
      </c>
      <c r="D49" s="24" t="s">
        <v>57</v>
      </c>
    </row>
    <row r="50" spans="1:4" ht="15" customHeight="1">
      <c r="A50" s="81">
        <v>24</v>
      </c>
      <c r="B50" s="83" t="s">
        <v>511</v>
      </c>
      <c r="C50" s="86" t="s">
        <v>9</v>
      </c>
      <c r="D50" s="86" t="s">
        <v>84</v>
      </c>
    </row>
    <row r="51" spans="1:4">
      <c r="A51" s="80"/>
      <c r="B51" s="10" t="s">
        <v>512</v>
      </c>
      <c r="C51" s="40">
        <f>C5-6</f>
        <v>42982</v>
      </c>
      <c r="D51" s="10" t="s">
        <v>85</v>
      </c>
    </row>
    <row r="52" spans="1:4" ht="61.5" customHeight="1">
      <c r="A52" s="80"/>
      <c r="B52" s="39" t="s">
        <v>513</v>
      </c>
      <c r="C52" s="10" t="s">
        <v>83</v>
      </c>
      <c r="D52" s="36" t="s">
        <v>316</v>
      </c>
    </row>
    <row r="53" spans="1:4" ht="19.5" customHeight="1">
      <c r="A53" s="29"/>
      <c r="B53" s="15"/>
      <c r="C53" s="30">
        <f>C5-2</f>
        <v>42986</v>
      </c>
      <c r="D53" s="15"/>
    </row>
    <row r="54" spans="1:4" ht="15" customHeight="1">
      <c r="A54" s="81">
        <v>25</v>
      </c>
      <c r="B54" s="132" t="s">
        <v>89</v>
      </c>
      <c r="C54" s="132" t="s">
        <v>9</v>
      </c>
      <c r="D54" s="132" t="s">
        <v>35</v>
      </c>
    </row>
    <row r="55" spans="1:4" ht="58.5" customHeight="1">
      <c r="A55" s="29"/>
      <c r="B55" s="37" t="s">
        <v>319</v>
      </c>
      <c r="C55" s="30">
        <f>C5-6</f>
        <v>42982</v>
      </c>
      <c r="D55" s="37" t="s">
        <v>36</v>
      </c>
    </row>
    <row r="56" spans="1:4" ht="22.5" customHeight="1">
      <c r="A56" s="165" t="s">
        <v>92</v>
      </c>
      <c r="B56" s="166"/>
      <c r="C56" s="166"/>
      <c r="D56" s="167"/>
    </row>
    <row r="57" spans="1:4" ht="15" customHeight="1">
      <c r="A57" s="96">
        <v>26</v>
      </c>
      <c r="B57" s="136" t="s">
        <v>93</v>
      </c>
      <c r="C57" s="132" t="s">
        <v>9</v>
      </c>
      <c r="D57" s="132" t="s">
        <v>95</v>
      </c>
    </row>
    <row r="58" spans="1:4" ht="360" customHeight="1">
      <c r="A58" s="29"/>
      <c r="B58" s="135" t="s">
        <v>94</v>
      </c>
      <c r="C58" s="30">
        <f>C4+5</f>
        <v>42906</v>
      </c>
      <c r="D58" s="37" t="s">
        <v>96</v>
      </c>
    </row>
    <row r="59" spans="1:4" ht="15.75" customHeight="1">
      <c r="A59" s="81">
        <v>27</v>
      </c>
      <c r="B59" s="82" t="s">
        <v>97</v>
      </c>
      <c r="C59" s="82" t="s">
        <v>9</v>
      </c>
      <c r="D59" s="82" t="s">
        <v>98</v>
      </c>
    </row>
    <row r="60" spans="1:4" ht="93.6">
      <c r="A60" s="29"/>
      <c r="B60" s="17" t="s">
        <v>373</v>
      </c>
      <c r="C60" s="30">
        <f>C4+10</f>
        <v>42911</v>
      </c>
      <c r="D60" s="37" t="s">
        <v>99</v>
      </c>
    </row>
    <row r="61" spans="1:4" ht="15.75" customHeight="1">
      <c r="A61" s="81">
        <v>28</v>
      </c>
      <c r="B61" s="82" t="s">
        <v>100</v>
      </c>
      <c r="C61" s="82" t="s">
        <v>9</v>
      </c>
      <c r="D61" s="82" t="s">
        <v>102</v>
      </c>
    </row>
    <row r="62" spans="1:4" ht="55.5" customHeight="1">
      <c r="A62" s="29"/>
      <c r="B62" s="15" t="s">
        <v>101</v>
      </c>
      <c r="C62" s="30">
        <f>C4+15</f>
        <v>42916</v>
      </c>
      <c r="D62" s="15" t="s">
        <v>103</v>
      </c>
    </row>
    <row r="63" spans="1:4" ht="171.75" customHeight="1">
      <c r="A63" s="85">
        <v>29</v>
      </c>
      <c r="B63" s="24" t="s">
        <v>105</v>
      </c>
      <c r="C63" s="24" t="s">
        <v>104</v>
      </c>
      <c r="D63" s="24" t="s">
        <v>106</v>
      </c>
    </row>
    <row r="64" spans="1:4" ht="16.5" customHeight="1">
      <c r="A64" s="81">
        <v>30</v>
      </c>
      <c r="B64" s="86" t="s">
        <v>109</v>
      </c>
      <c r="C64" s="8" t="str">
        <f>"С "&amp;LOWER(SUBSTITUTE(SUBSTITUTE(SUBSTITUTE(TEXT(C5-5,"Д ММММ ГГГГ"),"ь","я",1),"т ","та ",1),"й","я",1))&amp;" г."</f>
        <v>С 5 сентября 2017 г.</v>
      </c>
      <c r="D64" s="82"/>
    </row>
    <row r="65" spans="1:5" ht="124.8">
      <c r="A65" s="29"/>
      <c r="B65" s="37" t="s">
        <v>108</v>
      </c>
      <c r="C65" s="37" t="str">
        <f>"по "&amp;LOWER(SUBSTITUTE(SUBSTITUTE(SUBSTITUTE(TEXT(C5,"ДД ММММ ГГГГ"),"ь","я",1),"т ","та ",1),"й","я",1))&amp;" г. включительно"</f>
        <v>по 10 сентября 2017 г. включительно</v>
      </c>
      <c r="D65" s="15"/>
    </row>
    <row r="66" spans="1:5" ht="15.75" customHeight="1">
      <c r="A66" s="81">
        <v>31</v>
      </c>
      <c r="B66" s="86" t="s">
        <v>107</v>
      </c>
      <c r="C66" s="46">
        <f>C5</f>
        <v>42988</v>
      </c>
      <c r="D66" s="82"/>
    </row>
    <row r="67" spans="1:5" ht="109.2">
      <c r="A67" s="29"/>
      <c r="B67" s="37" t="s">
        <v>110</v>
      </c>
      <c r="C67" s="37" t="s">
        <v>111</v>
      </c>
      <c r="D67" s="15"/>
    </row>
    <row r="68" spans="1:5">
      <c r="A68" s="81">
        <v>32</v>
      </c>
      <c r="B68" s="86" t="s">
        <v>112</v>
      </c>
      <c r="C68" s="82"/>
      <c r="D68" s="82" t="s">
        <v>119</v>
      </c>
    </row>
    <row r="69" spans="1:5" ht="108.75" customHeight="1">
      <c r="A69" s="80"/>
      <c r="B69" s="39" t="s">
        <v>113</v>
      </c>
      <c r="C69" s="39" t="s">
        <v>514</v>
      </c>
      <c r="D69" s="39" t="s">
        <v>120</v>
      </c>
    </row>
    <row r="70" spans="1:5" ht="21.75" customHeight="1">
      <c r="A70" s="80"/>
      <c r="B70" s="10"/>
      <c r="C70" s="40">
        <f>C5-1</f>
        <v>42987</v>
      </c>
      <c r="D70" s="10"/>
    </row>
    <row r="71" spans="1:5" ht="156">
      <c r="A71" s="80"/>
      <c r="B71" s="39" t="s">
        <v>375</v>
      </c>
      <c r="C71" s="36" t="s">
        <v>118</v>
      </c>
      <c r="D71" s="10"/>
    </row>
    <row r="72" spans="1:5" ht="19.5" customHeight="1">
      <c r="A72" s="80"/>
      <c r="B72" s="42"/>
      <c r="C72" s="73">
        <f>C5-1</f>
        <v>42987</v>
      </c>
      <c r="D72" s="42"/>
    </row>
    <row r="73" spans="1:5" ht="15.75" customHeight="1">
      <c r="A73" s="81">
        <v>33</v>
      </c>
      <c r="B73" s="86" t="s">
        <v>379</v>
      </c>
      <c r="C73" s="8" t="s">
        <v>9</v>
      </c>
      <c r="D73" s="83" t="s">
        <v>377</v>
      </c>
    </row>
    <row r="74" spans="1:5" ht="132.75" customHeight="1">
      <c r="A74" s="29"/>
      <c r="B74" s="37" t="s">
        <v>474</v>
      </c>
      <c r="C74" s="30">
        <f>C5-11</f>
        <v>42977</v>
      </c>
      <c r="D74" s="17" t="s">
        <v>475</v>
      </c>
    </row>
    <row r="75" spans="1:5" ht="15.75" customHeight="1">
      <c r="A75" s="80">
        <v>34</v>
      </c>
      <c r="B75" s="39" t="s">
        <v>121</v>
      </c>
      <c r="C75" s="80" t="str">
        <f>"С "&amp;LOWER(SUBSTITUTE(SUBSTITUTE(SUBSTITUTE(TEXT(C5-29,"Д ММММ ГГГГ"),"ь","я",1),"т ","та ",1),"й","я",1))&amp;" г."</f>
        <v>С 12 августа 2017 г.</v>
      </c>
      <c r="D75" s="39" t="s">
        <v>122</v>
      </c>
    </row>
    <row r="76" spans="1:5" ht="15" customHeight="1">
      <c r="A76" s="80"/>
      <c r="B76" s="39" t="s">
        <v>126</v>
      </c>
      <c r="C76" s="39" t="s">
        <v>123</v>
      </c>
      <c r="D76" s="39" t="s">
        <v>382</v>
      </c>
      <c r="E76" s="52"/>
    </row>
    <row r="77" spans="1:5" ht="28.5" customHeight="1">
      <c r="A77" s="29"/>
      <c r="B77" s="37" t="s">
        <v>127</v>
      </c>
      <c r="C77" s="30">
        <f>C5-1</f>
        <v>42987</v>
      </c>
      <c r="D77" s="37"/>
      <c r="E77" s="52"/>
    </row>
    <row r="78" spans="1:5">
      <c r="A78" s="81">
        <v>35</v>
      </c>
      <c r="B78" s="83" t="s">
        <v>128</v>
      </c>
      <c r="C78" s="82" t="s">
        <v>9</v>
      </c>
      <c r="D78" s="83" t="s">
        <v>130</v>
      </c>
      <c r="E78" s="52"/>
    </row>
    <row r="79" spans="1:5" ht="151.5" customHeight="1">
      <c r="A79" s="29"/>
      <c r="B79" s="17" t="s">
        <v>129</v>
      </c>
      <c r="C79" s="30">
        <f>C4+30</f>
        <v>42931</v>
      </c>
      <c r="D79" s="17" t="s">
        <v>131</v>
      </c>
    </row>
    <row r="80" spans="1:5">
      <c r="A80" s="81">
        <v>36</v>
      </c>
      <c r="B80" s="83" t="s">
        <v>132</v>
      </c>
      <c r="C80" s="82" t="s">
        <v>9</v>
      </c>
      <c r="D80" s="82" t="s">
        <v>134</v>
      </c>
    </row>
    <row r="81" spans="1:4" ht="78">
      <c r="A81" s="29"/>
      <c r="B81" s="17" t="s">
        <v>133</v>
      </c>
      <c r="C81" s="30">
        <f>C4+30</f>
        <v>42931</v>
      </c>
      <c r="D81" s="17" t="s">
        <v>135</v>
      </c>
    </row>
    <row r="82" spans="1:4" ht="63" customHeight="1">
      <c r="A82" s="81">
        <v>37</v>
      </c>
      <c r="B82" s="83" t="s">
        <v>386</v>
      </c>
      <c r="C82" s="83" t="s">
        <v>476</v>
      </c>
      <c r="D82" s="83" t="s">
        <v>138</v>
      </c>
    </row>
    <row r="83" spans="1:4" ht="78">
      <c r="A83" s="29"/>
      <c r="B83" s="17" t="s">
        <v>387</v>
      </c>
      <c r="C83" s="30">
        <f>C5-31</f>
        <v>42957</v>
      </c>
      <c r="D83" s="15" t="s">
        <v>140</v>
      </c>
    </row>
    <row r="84" spans="1:4" ht="63" customHeight="1">
      <c r="A84" s="81">
        <v>38</v>
      </c>
      <c r="B84" s="83" t="s">
        <v>477</v>
      </c>
      <c r="C84" s="83" t="s">
        <v>400</v>
      </c>
      <c r="D84" s="83" t="s">
        <v>478</v>
      </c>
    </row>
    <row r="85" spans="1:4" ht="140.25" customHeight="1">
      <c r="A85" s="29"/>
      <c r="B85" s="17"/>
      <c r="C85" s="30">
        <f>C5-31</f>
        <v>42957</v>
      </c>
      <c r="D85" s="17" t="s">
        <v>390</v>
      </c>
    </row>
    <row r="86" spans="1:4" ht="140.4">
      <c r="A86" s="85">
        <v>39</v>
      </c>
      <c r="B86" s="24" t="s">
        <v>395</v>
      </c>
      <c r="C86" s="24" t="s">
        <v>145</v>
      </c>
      <c r="D86" s="24" t="s">
        <v>396</v>
      </c>
    </row>
    <row r="87" spans="1:4" ht="62.4">
      <c r="A87" s="81">
        <v>40</v>
      </c>
      <c r="B87" s="83" t="s">
        <v>397</v>
      </c>
      <c r="C87" s="83" t="s">
        <v>400</v>
      </c>
      <c r="D87" s="82" t="s">
        <v>479</v>
      </c>
    </row>
    <row r="88" spans="1:4" ht="46.8">
      <c r="A88" s="29"/>
      <c r="B88" s="17" t="s">
        <v>148</v>
      </c>
      <c r="C88" s="30">
        <f>C5-31</f>
        <v>42957</v>
      </c>
      <c r="D88" s="15" t="s">
        <v>480</v>
      </c>
    </row>
    <row r="89" spans="1:4" ht="62.4">
      <c r="A89" s="81">
        <v>41</v>
      </c>
      <c r="B89" s="83" t="s">
        <v>401</v>
      </c>
      <c r="C89" s="83" t="s">
        <v>383</v>
      </c>
      <c r="D89" s="82" t="s">
        <v>481</v>
      </c>
    </row>
    <row r="90" spans="1:4" ht="109.2">
      <c r="A90" s="29"/>
      <c r="B90" s="17" t="s">
        <v>402</v>
      </c>
      <c r="C90" s="30">
        <f>C5-31</f>
        <v>42957</v>
      </c>
      <c r="D90" s="15" t="s">
        <v>482</v>
      </c>
    </row>
    <row r="91" spans="1:4" ht="61.5" customHeight="1">
      <c r="A91" s="81">
        <v>42</v>
      </c>
      <c r="B91" s="83" t="s">
        <v>407</v>
      </c>
      <c r="C91" s="83" t="s">
        <v>400</v>
      </c>
      <c r="D91" s="83" t="s">
        <v>405</v>
      </c>
    </row>
    <row r="92" spans="1:4" ht="93" customHeight="1">
      <c r="A92" s="29"/>
      <c r="B92" s="17" t="s">
        <v>408</v>
      </c>
      <c r="C92" s="30">
        <f>C5-31</f>
        <v>42957</v>
      </c>
      <c r="D92" s="17" t="s">
        <v>406</v>
      </c>
    </row>
    <row r="93" spans="1:4" ht="125.25" customHeight="1">
      <c r="A93" s="85">
        <v>43</v>
      </c>
      <c r="B93" s="23" t="s">
        <v>483</v>
      </c>
      <c r="C93" s="23" t="s">
        <v>157</v>
      </c>
      <c r="D93" s="23" t="s">
        <v>396</v>
      </c>
    </row>
    <row r="94" spans="1:4" ht="124.8">
      <c r="A94" s="85">
        <v>44</v>
      </c>
      <c r="B94" s="23" t="s">
        <v>158</v>
      </c>
      <c r="C94" s="23" t="s">
        <v>159</v>
      </c>
      <c r="D94" s="23" t="s">
        <v>396</v>
      </c>
    </row>
    <row r="95" spans="1:4" ht="78">
      <c r="A95" s="85">
        <v>45</v>
      </c>
      <c r="B95" s="23" t="s">
        <v>160</v>
      </c>
      <c r="C95" s="23" t="s">
        <v>161</v>
      </c>
      <c r="D95" s="23" t="s">
        <v>396</v>
      </c>
    </row>
    <row r="96" spans="1:4" ht="78" customHeight="1">
      <c r="A96" s="85">
        <v>46</v>
      </c>
      <c r="B96" s="23" t="s">
        <v>163</v>
      </c>
      <c r="C96" s="23" t="s">
        <v>164</v>
      </c>
      <c r="D96" s="23" t="s">
        <v>165</v>
      </c>
    </row>
    <row r="97" spans="1:4" ht="77.25" customHeight="1">
      <c r="A97" s="85">
        <v>47</v>
      </c>
      <c r="B97" s="23" t="s">
        <v>484</v>
      </c>
      <c r="C97" s="23" t="s">
        <v>167</v>
      </c>
      <c r="D97" s="23" t="s">
        <v>168</v>
      </c>
    </row>
    <row r="98" spans="1:4" ht="155.25" customHeight="1">
      <c r="A98" s="85">
        <v>48</v>
      </c>
      <c r="B98" s="23" t="s">
        <v>485</v>
      </c>
      <c r="C98" s="23" t="s">
        <v>170</v>
      </c>
      <c r="D98" s="23" t="s">
        <v>171</v>
      </c>
    </row>
    <row r="99" spans="1:4" ht="108" customHeight="1">
      <c r="A99" s="85">
        <v>49</v>
      </c>
      <c r="B99" s="23" t="s">
        <v>486</v>
      </c>
      <c r="C99" s="23" t="s">
        <v>173</v>
      </c>
      <c r="D99" s="23" t="s">
        <v>487</v>
      </c>
    </row>
    <row r="100" spans="1:4" ht="61.5" customHeight="1">
      <c r="A100" s="85">
        <v>50</v>
      </c>
      <c r="B100" s="23" t="s">
        <v>412</v>
      </c>
      <c r="C100" s="23" t="s">
        <v>176</v>
      </c>
      <c r="D100" s="23" t="s">
        <v>488</v>
      </c>
    </row>
    <row r="101" spans="1:4" ht="78">
      <c r="A101" s="85">
        <v>51</v>
      </c>
      <c r="B101" s="23" t="s">
        <v>177</v>
      </c>
      <c r="C101" s="23" t="s">
        <v>178</v>
      </c>
      <c r="D101" s="23" t="s">
        <v>179</v>
      </c>
    </row>
    <row r="102" spans="1:4">
      <c r="A102" s="81">
        <v>52</v>
      </c>
      <c r="B102" s="83" t="s">
        <v>415</v>
      </c>
      <c r="C102" s="83" t="s">
        <v>180</v>
      </c>
      <c r="D102" s="83" t="s">
        <v>181</v>
      </c>
    </row>
    <row r="103" spans="1:4" ht="219" customHeight="1">
      <c r="A103" s="29"/>
      <c r="B103" s="17" t="s">
        <v>416</v>
      </c>
      <c r="C103" s="30">
        <f>C4+30</f>
        <v>42931</v>
      </c>
      <c r="D103" s="17" t="s">
        <v>182</v>
      </c>
    </row>
    <row r="104" spans="1:4" ht="124.8">
      <c r="A104" s="85">
        <v>53</v>
      </c>
      <c r="B104" s="23" t="s">
        <v>515</v>
      </c>
      <c r="C104" s="23" t="s">
        <v>183</v>
      </c>
      <c r="D104" s="23" t="s">
        <v>418</v>
      </c>
    </row>
    <row r="105" spans="1:4">
      <c r="A105" s="81">
        <v>54</v>
      </c>
      <c r="B105" s="83" t="s">
        <v>185</v>
      </c>
      <c r="C105" s="83" t="s">
        <v>188</v>
      </c>
      <c r="D105" s="83" t="s">
        <v>95</v>
      </c>
    </row>
    <row r="106" spans="1:4" ht="77.25" customHeight="1">
      <c r="A106" s="29"/>
      <c r="B106" s="37" t="s">
        <v>186</v>
      </c>
      <c r="C106" s="30">
        <f>C5-31</f>
        <v>42957</v>
      </c>
      <c r="D106" s="37" t="s">
        <v>187</v>
      </c>
    </row>
    <row r="107" spans="1:4" ht="13.5" customHeight="1">
      <c r="A107" s="81">
        <v>55</v>
      </c>
      <c r="B107" s="136" t="s">
        <v>189</v>
      </c>
      <c r="C107" s="136" t="s">
        <v>188</v>
      </c>
      <c r="D107" s="136" t="s">
        <v>130</v>
      </c>
    </row>
    <row r="108" spans="1:4" ht="180.75" customHeight="1">
      <c r="A108" s="29"/>
      <c r="B108" s="135" t="s">
        <v>421</v>
      </c>
      <c r="C108" s="139">
        <f>C5+10</f>
        <v>42998</v>
      </c>
      <c r="D108" s="135" t="s">
        <v>577</v>
      </c>
    </row>
    <row r="109" spans="1:4">
      <c r="A109" s="81">
        <v>56</v>
      </c>
      <c r="B109" s="83" t="s">
        <v>191</v>
      </c>
      <c r="C109" s="53" t="s">
        <v>190</v>
      </c>
      <c r="D109" s="83" t="s">
        <v>130</v>
      </c>
    </row>
    <row r="110" spans="1:4" ht="78.75" customHeight="1">
      <c r="A110" s="29"/>
      <c r="B110" s="17" t="s">
        <v>422</v>
      </c>
      <c r="C110" s="16">
        <f>DATE(YEAR(C5)+3,MONTH(C5),DAY(C5))</f>
        <v>44084</v>
      </c>
      <c r="D110" s="17" t="s">
        <v>423</v>
      </c>
    </row>
    <row r="111" spans="1:4" ht="61.5" customHeight="1">
      <c r="A111" s="85">
        <v>57</v>
      </c>
      <c r="B111" s="24" t="s">
        <v>192</v>
      </c>
      <c r="C111" s="24" t="s">
        <v>193</v>
      </c>
      <c r="D111" s="24" t="s">
        <v>194</v>
      </c>
    </row>
    <row r="112" spans="1:4">
      <c r="A112" s="165" t="s">
        <v>195</v>
      </c>
      <c r="B112" s="166"/>
      <c r="C112" s="166"/>
      <c r="D112" s="167"/>
    </row>
    <row r="113" spans="1:4">
      <c r="A113" s="81">
        <v>58</v>
      </c>
      <c r="B113" s="83" t="s">
        <v>196</v>
      </c>
      <c r="C113" s="83" t="s">
        <v>9</v>
      </c>
      <c r="D113" s="83" t="s">
        <v>198</v>
      </c>
    </row>
    <row r="114" spans="1:4" ht="62.4">
      <c r="A114" s="29"/>
      <c r="B114" s="15" t="s">
        <v>197</v>
      </c>
      <c r="C114" s="30">
        <f>C4+9</f>
        <v>42910</v>
      </c>
      <c r="D114" s="17" t="s">
        <v>199</v>
      </c>
    </row>
    <row r="115" spans="1:4">
      <c r="A115" s="81">
        <v>59</v>
      </c>
      <c r="B115" s="82" t="s">
        <v>200</v>
      </c>
      <c r="C115" s="82" t="s">
        <v>9</v>
      </c>
      <c r="D115" s="82" t="s">
        <v>202</v>
      </c>
    </row>
    <row r="116" spans="1:4" ht="46.8">
      <c r="A116" s="29"/>
      <c r="B116" s="17" t="s">
        <v>516</v>
      </c>
      <c r="C116" s="30">
        <f>C5-51</f>
        <v>42937</v>
      </c>
      <c r="D116" s="15" t="s">
        <v>103</v>
      </c>
    </row>
    <row r="117" spans="1:4">
      <c r="A117" s="81">
        <v>60</v>
      </c>
      <c r="B117" s="82" t="s">
        <v>200</v>
      </c>
      <c r="C117" s="82" t="s">
        <v>9</v>
      </c>
      <c r="D117" s="82" t="s">
        <v>204</v>
      </c>
    </row>
    <row r="118" spans="1:4" ht="31.2">
      <c r="A118" s="29"/>
      <c r="B118" s="15" t="s">
        <v>203</v>
      </c>
      <c r="C118" s="30">
        <f>C5-21</f>
        <v>42967</v>
      </c>
      <c r="D118" s="15" t="s">
        <v>205</v>
      </c>
    </row>
    <row r="119" spans="1:4">
      <c r="A119" s="81">
        <v>61</v>
      </c>
      <c r="B119" s="82" t="s">
        <v>207</v>
      </c>
      <c r="C119" s="82" t="s">
        <v>9</v>
      </c>
      <c r="D119" s="82" t="s">
        <v>209</v>
      </c>
    </row>
    <row r="120" spans="1:4" ht="62.4">
      <c r="A120" s="29"/>
      <c r="B120" s="15" t="s">
        <v>208</v>
      </c>
      <c r="C120" s="30">
        <f>C5+10</f>
        <v>42998</v>
      </c>
      <c r="D120" s="37" t="s">
        <v>210</v>
      </c>
    </row>
    <row r="121" spans="1:4" ht="93.6">
      <c r="A121" s="85">
        <v>62</v>
      </c>
      <c r="B121" s="24" t="s">
        <v>212</v>
      </c>
      <c r="C121" s="24" t="s">
        <v>211</v>
      </c>
      <c r="D121" s="24" t="s">
        <v>502</v>
      </c>
    </row>
    <row r="122" spans="1:4" ht="124.8">
      <c r="A122" s="85">
        <v>63</v>
      </c>
      <c r="B122" s="24" t="s">
        <v>214</v>
      </c>
      <c r="C122" s="24" t="s">
        <v>213</v>
      </c>
      <c r="D122" s="24" t="s">
        <v>179</v>
      </c>
    </row>
    <row r="123" spans="1:4" ht="124.8">
      <c r="A123" s="85">
        <v>64</v>
      </c>
      <c r="B123" s="23" t="s">
        <v>322</v>
      </c>
      <c r="C123" s="23" t="s">
        <v>215</v>
      </c>
      <c r="D123" s="23" t="s">
        <v>502</v>
      </c>
    </row>
    <row r="124" spans="1:4" ht="171.6">
      <c r="A124" s="85">
        <v>65</v>
      </c>
      <c r="B124" s="23" t="s">
        <v>323</v>
      </c>
      <c r="C124" s="23" t="s">
        <v>216</v>
      </c>
      <c r="D124" s="23" t="s">
        <v>47</v>
      </c>
    </row>
    <row r="125" spans="1:4" ht="46.8">
      <c r="A125" s="81">
        <v>66</v>
      </c>
      <c r="B125" s="83" t="s">
        <v>490</v>
      </c>
      <c r="C125" s="83"/>
      <c r="D125" s="83"/>
    </row>
    <row r="126" spans="1:4" ht="90" customHeight="1">
      <c r="A126" s="80"/>
      <c r="B126" s="36" t="s">
        <v>222</v>
      </c>
      <c r="C126" s="36" t="s">
        <v>227</v>
      </c>
      <c r="D126" s="36" t="s">
        <v>418</v>
      </c>
    </row>
    <row r="127" spans="1:4" ht="93.6">
      <c r="A127" s="29"/>
      <c r="B127" s="17" t="s">
        <v>223</v>
      </c>
      <c r="C127" s="17" t="s">
        <v>224</v>
      </c>
      <c r="D127" s="17" t="s">
        <v>432</v>
      </c>
    </row>
    <row r="128" spans="1:4" ht="62.4">
      <c r="A128" s="85">
        <v>67</v>
      </c>
      <c r="B128" s="24" t="s">
        <v>491</v>
      </c>
      <c r="C128" s="24" t="s">
        <v>229</v>
      </c>
      <c r="D128" s="24" t="s">
        <v>57</v>
      </c>
    </row>
    <row r="129" spans="1:10" ht="62.4">
      <c r="A129" s="85">
        <v>68</v>
      </c>
      <c r="B129" s="23" t="s">
        <v>492</v>
      </c>
      <c r="C129" s="23" t="s">
        <v>231</v>
      </c>
      <c r="D129" s="23" t="s">
        <v>232</v>
      </c>
    </row>
    <row r="130" spans="1:10" ht="93.6">
      <c r="A130" s="85">
        <v>69</v>
      </c>
      <c r="B130" s="23" t="s">
        <v>233</v>
      </c>
      <c r="C130" s="23" t="s">
        <v>234</v>
      </c>
      <c r="D130" s="23" t="s">
        <v>239</v>
      </c>
    </row>
    <row r="131" spans="1:10" ht="188.25" customHeight="1">
      <c r="A131" s="85">
        <v>70</v>
      </c>
      <c r="B131" s="23" t="s">
        <v>235</v>
      </c>
      <c r="C131" s="23" t="s">
        <v>236</v>
      </c>
      <c r="D131" s="23" t="s">
        <v>418</v>
      </c>
    </row>
    <row r="132" spans="1:10" ht="93.6">
      <c r="A132" s="85">
        <v>71</v>
      </c>
      <c r="B132" s="23" t="s">
        <v>237</v>
      </c>
      <c r="C132" s="23" t="s">
        <v>236</v>
      </c>
      <c r="D132" s="23" t="s">
        <v>418</v>
      </c>
    </row>
    <row r="133" spans="1:10" ht="140.4">
      <c r="A133" s="85">
        <v>72</v>
      </c>
      <c r="B133" s="23" t="s">
        <v>435</v>
      </c>
      <c r="C133" s="83" t="s">
        <v>238</v>
      </c>
      <c r="D133" s="83" t="s">
        <v>439</v>
      </c>
    </row>
    <row r="134" spans="1:10" ht="16.5" customHeight="1">
      <c r="A134" s="81">
        <v>73</v>
      </c>
      <c r="B134" s="83" t="s">
        <v>243</v>
      </c>
      <c r="C134" s="83" t="s">
        <v>240</v>
      </c>
      <c r="D134" s="83" t="s">
        <v>440</v>
      </c>
    </row>
    <row r="135" spans="1:10">
      <c r="A135" s="80"/>
      <c r="B135" s="10" t="s">
        <v>244</v>
      </c>
      <c r="C135" s="42" t="str">
        <f>"а с "&amp;LOWER(SUBSTITUTE(SUBSTITUTE(SUBSTITUTE(TEXT(C5-4,"Д ММММ ГГГГ"),"ь","я",1),"т ","та ",1),"й","я",1))&amp;" г."</f>
        <v>а с 6 сентября 2017 г.</v>
      </c>
      <c r="D135" s="10" t="s">
        <v>242</v>
      </c>
    </row>
    <row r="136" spans="1:10" ht="265.2">
      <c r="A136" s="29"/>
      <c r="B136" s="37" t="s">
        <v>437</v>
      </c>
      <c r="C136" s="37" t="s">
        <v>241</v>
      </c>
      <c r="D136" s="17" t="s">
        <v>494</v>
      </c>
    </row>
    <row r="137" spans="1:10" ht="62.4">
      <c r="A137" s="85">
        <v>74</v>
      </c>
      <c r="B137" s="24" t="s">
        <v>254</v>
      </c>
      <c r="C137" s="24" t="s">
        <v>245</v>
      </c>
      <c r="D137" s="24" t="s">
        <v>502</v>
      </c>
    </row>
    <row r="138" spans="1:10" ht="62.4">
      <c r="A138" s="85">
        <v>75</v>
      </c>
      <c r="B138" s="24" t="s">
        <v>246</v>
      </c>
      <c r="C138" s="24" t="s">
        <v>247</v>
      </c>
      <c r="D138" s="24" t="s">
        <v>232</v>
      </c>
      <c r="G138" s="52"/>
      <c r="H138" s="52"/>
      <c r="I138" s="52"/>
      <c r="J138" s="52"/>
    </row>
    <row r="139" spans="1:10" ht="31.2">
      <c r="A139" s="81">
        <v>76</v>
      </c>
      <c r="B139" s="86" t="s">
        <v>252</v>
      </c>
      <c r="C139" s="82" t="str">
        <f>"После "&amp;LOWER(SUBSTITUTE(SUBSTITUTE(SUBSTITUTE(TEXT(C5,"Д ММММ ГГГГ"),"ь","я",1),"т ","та ",1),"й","я",1))&amp;" г."</f>
        <v>После 10 сентября 2017 г.</v>
      </c>
      <c r="D139" s="83" t="s">
        <v>418</v>
      </c>
      <c r="G139" s="52"/>
      <c r="H139" s="52"/>
      <c r="I139" s="52"/>
      <c r="J139" s="52"/>
    </row>
    <row r="140" spans="1:10" ht="111" customHeight="1">
      <c r="A140" s="29"/>
      <c r="B140" s="37" t="s">
        <v>251</v>
      </c>
      <c r="C140" s="37" t="s">
        <v>249</v>
      </c>
      <c r="D140" s="17"/>
      <c r="G140" s="52"/>
      <c r="H140" s="52"/>
      <c r="I140" s="52"/>
      <c r="J140" s="52"/>
    </row>
    <row r="141" spans="1:10" ht="141.75" customHeight="1">
      <c r="A141" s="85">
        <v>77</v>
      </c>
      <c r="B141" s="24" t="s">
        <v>248</v>
      </c>
      <c r="C141" s="23" t="str">
        <f>"С "&amp;LOWER(SUBSTITUTE(SUBSTITUTE(SUBSTITUTE(TEXT(C5+60,"Д ММММ ГГГГ"),"ь","я",1),"т ","та ",1),"й","я",1))&amp;" г."</f>
        <v>С 9 ноября 2017 г.</v>
      </c>
      <c r="D141" s="24" t="s">
        <v>253</v>
      </c>
    </row>
    <row r="142" spans="1:10" ht="48" customHeight="1">
      <c r="A142" s="85">
        <v>78</v>
      </c>
      <c r="B142" s="23" t="s">
        <v>255</v>
      </c>
      <c r="C142" s="23" t="s">
        <v>256</v>
      </c>
      <c r="D142" s="23" t="s">
        <v>418</v>
      </c>
    </row>
    <row r="143" spans="1:10">
      <c r="A143" s="165" t="s">
        <v>258</v>
      </c>
      <c r="B143" s="166"/>
      <c r="C143" s="166"/>
      <c r="D143" s="167"/>
    </row>
    <row r="144" spans="1:10">
      <c r="A144" s="81">
        <v>79</v>
      </c>
      <c r="B144" s="86" t="s">
        <v>259</v>
      </c>
      <c r="C144" s="86" t="s">
        <v>39</v>
      </c>
      <c r="D144" s="86" t="s">
        <v>260</v>
      </c>
    </row>
    <row r="145" spans="1:5" ht="47.25" customHeight="1">
      <c r="A145" s="29"/>
      <c r="B145" s="37" t="s">
        <v>261</v>
      </c>
      <c r="C145" s="30">
        <f>C5-21</f>
        <v>42967</v>
      </c>
      <c r="D145" s="37" t="s">
        <v>103</v>
      </c>
    </row>
    <row r="146" spans="1:5">
      <c r="A146" s="81">
        <v>80</v>
      </c>
      <c r="B146" s="86" t="s">
        <v>264</v>
      </c>
      <c r="C146" s="86" t="s">
        <v>9</v>
      </c>
      <c r="D146" s="86" t="s">
        <v>204</v>
      </c>
    </row>
    <row r="147" spans="1:5" ht="78">
      <c r="A147" s="29"/>
      <c r="B147" s="37" t="s">
        <v>311</v>
      </c>
      <c r="C147" s="30">
        <f>C5-21</f>
        <v>42967</v>
      </c>
      <c r="D147" s="37" t="s">
        <v>517</v>
      </c>
    </row>
    <row r="148" spans="1:5" ht="17.25" customHeight="1">
      <c r="A148" s="81">
        <v>81</v>
      </c>
      <c r="B148" s="86" t="s">
        <v>267</v>
      </c>
      <c r="C148" s="86" t="s">
        <v>39</v>
      </c>
      <c r="D148" s="86" t="s">
        <v>268</v>
      </c>
    </row>
    <row r="149" spans="1:5" ht="93.6">
      <c r="A149" s="29"/>
      <c r="B149" s="37"/>
      <c r="C149" s="30">
        <f>C5-13</f>
        <v>42975</v>
      </c>
      <c r="D149" s="37" t="s">
        <v>445</v>
      </c>
    </row>
    <row r="150" spans="1:5" ht="93.6">
      <c r="A150" s="85">
        <v>82</v>
      </c>
      <c r="B150" s="24" t="s">
        <v>270</v>
      </c>
      <c r="C150" s="24" t="s">
        <v>269</v>
      </c>
      <c r="D150" s="24" t="s">
        <v>40</v>
      </c>
    </row>
    <row r="151" spans="1:5">
      <c r="A151" s="81">
        <v>83</v>
      </c>
      <c r="B151" s="86" t="s">
        <v>271</v>
      </c>
      <c r="C151" s="86" t="s">
        <v>39</v>
      </c>
      <c r="D151" s="86" t="s">
        <v>204</v>
      </c>
    </row>
    <row r="152" spans="1:5" ht="16.5" customHeight="1">
      <c r="A152" s="29"/>
      <c r="B152" s="37" t="s">
        <v>272</v>
      </c>
      <c r="C152" s="30">
        <f>C5-6</f>
        <v>42982</v>
      </c>
      <c r="D152" s="37" t="s">
        <v>30</v>
      </c>
    </row>
    <row r="153" spans="1:5">
      <c r="A153" s="81">
        <v>84</v>
      </c>
      <c r="B153" s="86" t="s">
        <v>274</v>
      </c>
      <c r="C153" s="86" t="s">
        <v>39</v>
      </c>
      <c r="D153" s="86" t="s">
        <v>209</v>
      </c>
    </row>
    <row r="154" spans="1:5" ht="15" customHeight="1">
      <c r="A154" s="29"/>
      <c r="B154" s="37" t="s">
        <v>275</v>
      </c>
      <c r="C154" s="30">
        <f>C5-17</f>
        <v>42971</v>
      </c>
      <c r="D154" s="39" t="s">
        <v>273</v>
      </c>
    </row>
    <row r="155" spans="1:5">
      <c r="A155" s="81">
        <v>85</v>
      </c>
      <c r="B155" s="86" t="s">
        <v>276</v>
      </c>
      <c r="C155" s="86" t="s">
        <v>9</v>
      </c>
      <c r="D155" s="86" t="s">
        <v>102</v>
      </c>
    </row>
    <row r="156" spans="1:5" ht="46.8">
      <c r="A156" s="29"/>
      <c r="B156" s="37" t="s">
        <v>277</v>
      </c>
      <c r="C156" s="30">
        <f>C5-22</f>
        <v>42966</v>
      </c>
      <c r="D156" s="37" t="s">
        <v>103</v>
      </c>
    </row>
    <row r="157" spans="1:5" ht="46.5" customHeight="1">
      <c r="A157" s="81">
        <v>86</v>
      </c>
      <c r="B157" s="86" t="s">
        <v>278</v>
      </c>
      <c r="C157" s="8"/>
      <c r="D157" s="86"/>
    </row>
    <row r="158" spans="1:5">
      <c r="A158" s="80"/>
      <c r="B158" s="39" t="s">
        <v>518</v>
      </c>
      <c r="C158" s="39" t="s">
        <v>9</v>
      </c>
      <c r="D158" s="39" t="s">
        <v>204</v>
      </c>
      <c r="E158" s="52"/>
    </row>
    <row r="159" spans="1:5" ht="37.5" customHeight="1">
      <c r="A159" s="80"/>
      <c r="B159" s="39"/>
      <c r="C159" s="40">
        <f>C5-12</f>
        <v>42976</v>
      </c>
      <c r="D159" s="39" t="s">
        <v>30</v>
      </c>
      <c r="E159" s="52"/>
    </row>
    <row r="160" spans="1:5">
      <c r="A160" s="80"/>
      <c r="B160" s="39" t="s">
        <v>280</v>
      </c>
      <c r="C160" s="39" t="s">
        <v>9</v>
      </c>
      <c r="D160" s="39" t="s">
        <v>209</v>
      </c>
      <c r="E160" s="52"/>
    </row>
    <row r="161" spans="1:6" ht="16.5" customHeight="1">
      <c r="A161" s="29"/>
      <c r="B161" s="37"/>
      <c r="C161" s="30">
        <f>C5-5</f>
        <v>42983</v>
      </c>
      <c r="D161" s="37" t="s">
        <v>273</v>
      </c>
      <c r="E161" s="52"/>
    </row>
    <row r="162" spans="1:6" ht="20.25" customHeight="1">
      <c r="A162" s="81">
        <v>87</v>
      </c>
      <c r="B162" s="86" t="s">
        <v>281</v>
      </c>
      <c r="C162" s="86"/>
      <c r="D162" s="86"/>
    </row>
    <row r="163" spans="1:6">
      <c r="A163" s="80"/>
      <c r="B163" s="39" t="s">
        <v>519</v>
      </c>
      <c r="C163" s="42" t="str">
        <f>"с "&amp;LOWER(SUBSTITUTE(SUBSTITUTE(SUBSTITUTE(TEXT(C5-11,"Д ММММ ГГГГ"),"ь","я",1),"т ","та ",1),"й","я",1))&amp;" г."</f>
        <v>с 30 августа 2017 г.</v>
      </c>
      <c r="D163" s="39" t="s">
        <v>204</v>
      </c>
      <c r="E163" s="52"/>
      <c r="F163" s="52"/>
    </row>
    <row r="164" spans="1:6" ht="36.75" customHeight="1">
      <c r="A164" s="80"/>
      <c r="B164" s="39" t="s">
        <v>520</v>
      </c>
      <c r="C164" s="61" t="str">
        <f>"по "&amp;LOWER(SUBSTITUTE(SUBSTITUTE(SUBSTITUTE(TEXT(C5-5,"Д ММММ ГГГГ"),"ь","я",1),"т ","та ",1),"й","я",1))&amp;" г."</f>
        <v>по 5 сентября 2017 г.</v>
      </c>
      <c r="D164" s="39" t="s">
        <v>30</v>
      </c>
      <c r="E164" s="52"/>
      <c r="F164" s="52"/>
    </row>
    <row r="165" spans="1:6">
      <c r="A165" s="80"/>
      <c r="B165" s="39" t="s">
        <v>284</v>
      </c>
      <c r="C165" s="80" t="str">
        <f>"с "&amp;LOWER(SUBSTITUTE(SUBSTITUTE(SUBSTITUTE(TEXT(C5-4,"Д ММММ ГГГГ"),"ь","я",1),"т ","та ",1),"й","я",1))&amp;" г."</f>
        <v>с 6 сентября 2017 г.</v>
      </c>
      <c r="D165" s="39" t="s">
        <v>209</v>
      </c>
      <c r="E165" s="52"/>
      <c r="F165" s="52"/>
    </row>
    <row r="166" spans="1:6" ht="18" customHeight="1">
      <c r="A166" s="29"/>
      <c r="B166" s="37" t="s">
        <v>285</v>
      </c>
      <c r="C166" s="19" t="str">
        <f>"по "&amp;LOWER(SUBSTITUTE(SUBSTITUTE(SUBSTITUTE(TEXT(C5-1,"Д ММММ ГГГГ"),"ь","я",1),"т ","та ",1),"й","я",1))&amp;" г."</f>
        <v>по 9 сентября 2017 г.</v>
      </c>
      <c r="D166" s="37" t="s">
        <v>273</v>
      </c>
      <c r="E166" s="52"/>
      <c r="F166" s="52"/>
    </row>
    <row r="167" spans="1:6" ht="15" customHeight="1">
      <c r="A167" s="81">
        <v>88</v>
      </c>
      <c r="B167" s="86" t="s">
        <v>286</v>
      </c>
      <c r="C167" s="46">
        <f>C5-5</f>
        <v>42983</v>
      </c>
      <c r="D167" s="86" t="s">
        <v>204</v>
      </c>
      <c r="E167" s="52"/>
      <c r="F167" s="52"/>
    </row>
    <row r="168" spans="1:6" ht="46.8">
      <c r="A168" s="29"/>
      <c r="B168" s="37" t="s">
        <v>287</v>
      </c>
      <c r="C168" s="37" t="s">
        <v>288</v>
      </c>
      <c r="D168" s="37" t="s">
        <v>30</v>
      </c>
    </row>
    <row r="169" spans="1:6" ht="15.75" customHeight="1">
      <c r="A169" s="81">
        <v>89</v>
      </c>
      <c r="B169" s="86" t="s">
        <v>289</v>
      </c>
      <c r="C169" s="86" t="s">
        <v>39</v>
      </c>
      <c r="D169" s="86" t="s">
        <v>209</v>
      </c>
    </row>
    <row r="170" spans="1:6" ht="15.75" customHeight="1">
      <c r="A170" s="29"/>
      <c r="B170" s="37" t="s">
        <v>290</v>
      </c>
      <c r="C170" s="30">
        <f>C5-11</f>
        <v>42977</v>
      </c>
      <c r="D170" s="37" t="s">
        <v>210</v>
      </c>
    </row>
    <row r="171" spans="1:6">
      <c r="A171" s="81">
        <v>90</v>
      </c>
      <c r="B171" s="86" t="s">
        <v>292</v>
      </c>
      <c r="C171" s="83" t="str">
        <f>"с "&amp;LOWER(SUBSTITUTE(SUBSTITUTE(SUBSTITUTE(TEXT(C5-10,"Д ММММ ГГГГ"),"ь","я",1),"т ","та ",1),"й","я",1))&amp;" г."</f>
        <v>с 31 августа 2017 г.</v>
      </c>
      <c r="D171" s="86" t="s">
        <v>209</v>
      </c>
    </row>
    <row r="172" spans="1:6">
      <c r="A172" s="80"/>
      <c r="B172" s="10" t="s">
        <v>293</v>
      </c>
      <c r="C172" s="10" t="s">
        <v>291</v>
      </c>
      <c r="D172" s="10" t="s">
        <v>295</v>
      </c>
    </row>
    <row r="173" spans="1:6" ht="31.2">
      <c r="A173" s="29"/>
      <c r="B173" s="15" t="s">
        <v>294</v>
      </c>
      <c r="C173" s="30">
        <f>C5</f>
        <v>42988</v>
      </c>
      <c r="D173" s="17" t="s">
        <v>296</v>
      </c>
    </row>
    <row r="174" spans="1:6">
      <c r="A174" s="81">
        <v>91</v>
      </c>
      <c r="B174" s="132" t="s">
        <v>297</v>
      </c>
      <c r="C174" s="132" t="s">
        <v>298</v>
      </c>
      <c r="D174" s="132" t="s">
        <v>209</v>
      </c>
    </row>
    <row r="175" spans="1:6" ht="31.2">
      <c r="A175" s="29"/>
      <c r="B175" s="37"/>
      <c r="C175" s="30">
        <f>C5</f>
        <v>42988</v>
      </c>
      <c r="D175" s="37" t="s">
        <v>210</v>
      </c>
    </row>
    <row r="176" spans="1:6">
      <c r="A176" s="81">
        <v>92</v>
      </c>
      <c r="B176" s="82" t="s">
        <v>299</v>
      </c>
      <c r="C176" s="46">
        <f>C5</f>
        <v>42988</v>
      </c>
      <c r="D176" s="82" t="s">
        <v>209</v>
      </c>
    </row>
    <row r="177" spans="1:4" ht="62.4">
      <c r="A177" s="29"/>
      <c r="B177" s="17" t="s">
        <v>300</v>
      </c>
      <c r="C177" s="15" t="s">
        <v>301</v>
      </c>
      <c r="D177" s="17" t="s">
        <v>210</v>
      </c>
    </row>
    <row r="178" spans="1:4" ht="46.8">
      <c r="A178" s="85">
        <v>93</v>
      </c>
      <c r="B178" s="23" t="s">
        <v>302</v>
      </c>
      <c r="C178" s="23" t="s">
        <v>303</v>
      </c>
      <c r="D178" s="23" t="s">
        <v>206</v>
      </c>
    </row>
    <row r="179" spans="1:4" ht="62.4">
      <c r="A179" s="85">
        <v>94</v>
      </c>
      <c r="B179" s="23" t="s">
        <v>304</v>
      </c>
      <c r="C179" s="23" t="s">
        <v>305</v>
      </c>
      <c r="D179" s="23" t="s">
        <v>206</v>
      </c>
    </row>
    <row r="180" spans="1:4">
      <c r="A180" s="81">
        <v>95</v>
      </c>
      <c r="B180" s="83" t="s">
        <v>310</v>
      </c>
      <c r="C180" s="83" t="s">
        <v>9</v>
      </c>
      <c r="D180" s="83" t="s">
        <v>521</v>
      </c>
    </row>
    <row r="181" spans="1:4" ht="31.2">
      <c r="A181" s="29"/>
      <c r="B181" s="17" t="s">
        <v>496</v>
      </c>
      <c r="C181" s="30">
        <f>C5+3</f>
        <v>42991</v>
      </c>
      <c r="D181" s="17" t="s">
        <v>30</v>
      </c>
    </row>
    <row r="182" spans="1:4" ht="62.4">
      <c r="A182" s="85">
        <v>96</v>
      </c>
      <c r="B182" s="23" t="s">
        <v>497</v>
      </c>
      <c r="C182" s="23" t="s">
        <v>328</v>
      </c>
      <c r="D182" s="23" t="s">
        <v>502</v>
      </c>
    </row>
    <row r="183" spans="1:4" ht="15.75" customHeight="1">
      <c r="A183" s="81">
        <v>97</v>
      </c>
      <c r="B183" s="83" t="s">
        <v>330</v>
      </c>
      <c r="C183" s="83" t="s">
        <v>9</v>
      </c>
      <c r="D183" s="83" t="s">
        <v>102</v>
      </c>
    </row>
    <row r="184" spans="1:4" ht="46.8">
      <c r="A184" s="29"/>
      <c r="B184" s="17"/>
      <c r="C184" s="30">
        <f>C5+14</f>
        <v>43002</v>
      </c>
      <c r="D184" s="17" t="s">
        <v>103</v>
      </c>
    </row>
    <row r="185" spans="1:4" ht="62.4">
      <c r="A185" s="85">
        <v>98</v>
      </c>
      <c r="B185" s="23" t="s">
        <v>331</v>
      </c>
      <c r="C185" s="23" t="s">
        <v>332</v>
      </c>
      <c r="D185" s="23" t="s">
        <v>40</v>
      </c>
    </row>
    <row r="186" spans="1:4" ht="62.4">
      <c r="A186" s="85">
        <v>99</v>
      </c>
      <c r="B186" s="23" t="s">
        <v>333</v>
      </c>
      <c r="C186" s="23" t="s">
        <v>334</v>
      </c>
      <c r="D186" s="23" t="s">
        <v>502</v>
      </c>
    </row>
    <row r="187" spans="1:4" ht="124.8">
      <c r="A187" s="85">
        <v>100</v>
      </c>
      <c r="B187" s="23" t="s">
        <v>498</v>
      </c>
      <c r="C187" s="23" t="s">
        <v>499</v>
      </c>
      <c r="D187" s="23" t="s">
        <v>335</v>
      </c>
    </row>
    <row r="188" spans="1:4" ht="187.2">
      <c r="A188" s="85">
        <v>101</v>
      </c>
      <c r="B188" s="23" t="s">
        <v>336</v>
      </c>
      <c r="C188" s="23" t="s">
        <v>337</v>
      </c>
      <c r="D188" s="23" t="s">
        <v>40</v>
      </c>
    </row>
    <row r="189" spans="1:4" ht="63" customHeight="1">
      <c r="A189" s="85">
        <v>102</v>
      </c>
      <c r="B189" s="23" t="s">
        <v>340</v>
      </c>
      <c r="C189" s="23" t="s">
        <v>341</v>
      </c>
      <c r="D189" s="23" t="s">
        <v>502</v>
      </c>
    </row>
    <row r="190" spans="1:4" ht="16.5" customHeight="1">
      <c r="A190" s="81">
        <v>103</v>
      </c>
      <c r="B190" s="83" t="s">
        <v>342</v>
      </c>
      <c r="C190" s="83" t="s">
        <v>9</v>
      </c>
      <c r="D190" s="83" t="s">
        <v>102</v>
      </c>
    </row>
    <row r="191" spans="1:4" ht="79.5" customHeight="1">
      <c r="A191" s="29"/>
      <c r="B191" s="17" t="s">
        <v>500</v>
      </c>
      <c r="C191" s="30">
        <f>C5+19</f>
        <v>43007</v>
      </c>
      <c r="D191" s="17" t="s">
        <v>103</v>
      </c>
    </row>
    <row r="192" spans="1:4">
      <c r="A192" s="81">
        <v>104</v>
      </c>
      <c r="B192" s="83" t="s">
        <v>344</v>
      </c>
      <c r="C192" s="83" t="s">
        <v>39</v>
      </c>
      <c r="D192" s="83" t="s">
        <v>102</v>
      </c>
    </row>
    <row r="193" spans="1:4" ht="46.8">
      <c r="A193" s="29"/>
      <c r="B193" s="17" t="s">
        <v>345</v>
      </c>
      <c r="C193" s="30">
        <f>C5+59</f>
        <v>43047</v>
      </c>
      <c r="D193" s="17" t="s">
        <v>103</v>
      </c>
    </row>
    <row r="194" spans="1:4">
      <c r="B194" s="71"/>
      <c r="C194" s="71"/>
      <c r="D194" s="71"/>
    </row>
    <row r="195" spans="1:4">
      <c r="B195" s="71"/>
      <c r="C195" s="71"/>
      <c r="D195" s="71"/>
    </row>
    <row r="196" spans="1:4">
      <c r="B196" s="71"/>
      <c r="C196" s="71"/>
      <c r="D196" s="71"/>
    </row>
    <row r="197" spans="1:4">
      <c r="A197" s="5"/>
      <c r="B197" s="71"/>
      <c r="C197" s="71"/>
      <c r="D197" s="71"/>
    </row>
    <row r="198" spans="1:4">
      <c r="A198" s="5"/>
      <c r="B198" s="71"/>
      <c r="C198" s="71"/>
      <c r="D198" s="71"/>
    </row>
    <row r="199" spans="1:4">
      <c r="A199" s="5"/>
      <c r="B199" s="71"/>
      <c r="C199" s="71"/>
      <c r="D199" s="71"/>
    </row>
    <row r="200" spans="1:4">
      <c r="A200" s="5"/>
      <c r="B200" s="71"/>
      <c r="C200" s="71"/>
      <c r="D200" s="71"/>
    </row>
    <row r="201" spans="1:4">
      <c r="A201" s="5"/>
      <c r="B201" s="71"/>
      <c r="C201" s="71"/>
      <c r="D201" s="71"/>
    </row>
    <row r="202" spans="1:4">
      <c r="A202" s="5"/>
      <c r="B202" s="71"/>
      <c r="C202" s="71"/>
      <c r="D202" s="71"/>
    </row>
    <row r="203" spans="1:4">
      <c r="A203" s="5"/>
      <c r="B203" s="71"/>
      <c r="C203" s="71"/>
      <c r="D203" s="71"/>
    </row>
    <row r="204" spans="1:4">
      <c r="A204" s="5"/>
      <c r="B204" s="71"/>
      <c r="C204" s="71"/>
      <c r="D204" s="71"/>
    </row>
    <row r="205" spans="1:4">
      <c r="A205" s="5"/>
      <c r="B205" s="71"/>
      <c r="C205" s="71"/>
      <c r="D205" s="71"/>
    </row>
    <row r="206" spans="1:4">
      <c r="A206" s="5"/>
      <c r="B206" s="71"/>
      <c r="C206" s="71"/>
      <c r="D206" s="71"/>
    </row>
  </sheetData>
  <mergeCells count="31">
    <mergeCell ref="A143:D143"/>
    <mergeCell ref="A31:A32"/>
    <mergeCell ref="A33:A34"/>
    <mergeCell ref="B33:B34"/>
    <mergeCell ref="D33:D34"/>
    <mergeCell ref="A35:A36"/>
    <mergeCell ref="A40:A41"/>
    <mergeCell ref="A46:D46"/>
    <mergeCell ref="A56:D56"/>
    <mergeCell ref="A112:D112"/>
    <mergeCell ref="A30:D30"/>
    <mergeCell ref="A16:A19"/>
    <mergeCell ref="B16:B19"/>
    <mergeCell ref="D16:D19"/>
    <mergeCell ref="A20:D20"/>
    <mergeCell ref="A21:A22"/>
    <mergeCell ref="B21:B22"/>
    <mergeCell ref="D21:D22"/>
    <mergeCell ref="A23:A24"/>
    <mergeCell ref="B23:B24"/>
    <mergeCell ref="D23:D24"/>
    <mergeCell ref="A26:A27"/>
    <mergeCell ref="A28:A29"/>
    <mergeCell ref="A13:A14"/>
    <mergeCell ref="B13:B14"/>
    <mergeCell ref="D13:D14"/>
    <mergeCell ref="A1:D2"/>
    <mergeCell ref="A8:D8"/>
    <mergeCell ref="A9:A12"/>
    <mergeCell ref="B9:B12"/>
    <mergeCell ref="D9:D12"/>
  </mergeCells>
  <pageMargins left="0.59055118110236227" right="0.39370078740157483" top="0.35433070866141736" bottom="0.47244094488188981" header="0.27559055118110237" footer="0.27559055118110237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63"/>
  <sheetViews>
    <sheetView zoomScale="120" zoomScaleNormal="120" workbookViewId="0">
      <selection activeCell="G8" sqref="G8"/>
    </sheetView>
  </sheetViews>
  <sheetFormatPr defaultColWidth="9.109375" defaultRowHeight="15.6"/>
  <cols>
    <col min="1" max="1" width="1.44140625" style="25" customWidth="1"/>
    <col min="2" max="2" width="30.88671875" style="5" customWidth="1"/>
    <col min="3" max="3" width="20" style="5" customWidth="1"/>
    <col min="4" max="4" width="20.33203125" style="5" customWidth="1"/>
    <col min="5" max="5" width="19.88671875" style="5" bestFit="1" customWidth="1"/>
    <col min="6" max="16384" width="9.109375" style="5"/>
  </cols>
  <sheetData>
    <row r="1" spans="1:6" ht="27" customHeight="1">
      <c r="A1" s="185" t="s">
        <v>522</v>
      </c>
      <c r="B1" s="186"/>
      <c r="C1" s="186"/>
      <c r="D1" s="186"/>
      <c r="E1" s="84"/>
      <c r="F1" s="84"/>
    </row>
    <row r="2" spans="1:6" ht="57" customHeight="1">
      <c r="A2" s="186"/>
      <c r="B2" s="186"/>
      <c r="C2" s="186"/>
      <c r="D2" s="186"/>
      <c r="E2" s="84"/>
      <c r="F2" s="84"/>
    </row>
    <row r="3" spans="1:6" ht="46.8">
      <c r="B3" s="1" t="s">
        <v>1</v>
      </c>
      <c r="C3" s="87">
        <v>42901</v>
      </c>
      <c r="D3" s="52"/>
      <c r="E3" s="3"/>
    </row>
    <row r="4" spans="1:6" ht="25.5" customHeight="1">
      <c r="B4" s="1" t="s">
        <v>2</v>
      </c>
      <c r="C4" s="87">
        <v>43345</v>
      </c>
    </row>
    <row r="6" spans="1:6" ht="46.8">
      <c r="A6" s="114"/>
      <c r="B6" s="115" t="s">
        <v>3</v>
      </c>
      <c r="C6" s="116" t="s">
        <v>523</v>
      </c>
      <c r="D6" s="190" t="s">
        <v>535</v>
      </c>
      <c r="E6" s="191"/>
    </row>
    <row r="7" spans="1:6">
      <c r="A7" s="114"/>
      <c r="B7" s="108" t="s">
        <v>560</v>
      </c>
      <c r="C7" s="120">
        <f>C4</f>
        <v>43345</v>
      </c>
      <c r="D7" s="110" t="s">
        <v>563</v>
      </c>
      <c r="E7" s="124" t="s">
        <v>561</v>
      </c>
    </row>
    <row r="8" spans="1:6">
      <c r="A8" s="117"/>
      <c r="B8" s="119"/>
      <c r="C8" s="42"/>
      <c r="D8" s="122" t="s">
        <v>564</v>
      </c>
      <c r="E8" s="125">
        <f>C4-91</f>
        <v>43254</v>
      </c>
    </row>
    <row r="9" spans="1:6">
      <c r="A9" s="117"/>
      <c r="B9" s="119"/>
      <c r="C9" s="121"/>
      <c r="D9" s="122" t="s">
        <v>565</v>
      </c>
      <c r="E9" s="126" t="s">
        <v>562</v>
      </c>
    </row>
    <row r="10" spans="1:6">
      <c r="A10" s="118"/>
      <c r="B10" s="18"/>
      <c r="C10" s="18"/>
      <c r="D10" s="123" t="s">
        <v>566</v>
      </c>
      <c r="E10" s="16">
        <f>C4-81</f>
        <v>43264</v>
      </c>
    </row>
    <row r="11" spans="1:6" ht="21.75" customHeight="1">
      <c r="A11" s="187" t="s">
        <v>348</v>
      </c>
      <c r="B11" s="188"/>
      <c r="C11" s="188"/>
      <c r="D11" s="188"/>
      <c r="E11" s="189"/>
    </row>
    <row r="12" spans="1:6" ht="156">
      <c r="A12" s="29"/>
      <c r="B12" s="37" t="s">
        <v>13</v>
      </c>
      <c r="C12" s="88">
        <v>42967</v>
      </c>
      <c r="D12" s="37" t="s">
        <v>14</v>
      </c>
      <c r="E12" s="89">
        <f>C12+3</f>
        <v>42970</v>
      </c>
    </row>
    <row r="13" spans="1:6">
      <c r="A13" s="165" t="s">
        <v>31</v>
      </c>
      <c r="B13" s="166"/>
      <c r="C13" s="166"/>
      <c r="D13" s="166"/>
      <c r="E13" s="184"/>
    </row>
    <row r="14" spans="1:6" ht="109.2">
      <c r="A14" s="80"/>
      <c r="B14" s="17" t="s">
        <v>41</v>
      </c>
      <c r="C14" s="88">
        <v>42918</v>
      </c>
      <c r="D14" s="17" t="s">
        <v>42</v>
      </c>
      <c r="E14" s="91">
        <f>C14+2</f>
        <v>42920</v>
      </c>
    </row>
    <row r="15" spans="1:6" ht="31.2">
      <c r="A15" s="81"/>
      <c r="B15" s="175" t="s">
        <v>467</v>
      </c>
      <c r="C15" s="86" t="s">
        <v>524</v>
      </c>
      <c r="D15" s="86" t="s">
        <v>528</v>
      </c>
      <c r="E15" s="86" t="s">
        <v>524</v>
      </c>
    </row>
    <row r="16" spans="1:6">
      <c r="A16" s="80"/>
      <c r="B16" s="192"/>
      <c r="C16" s="73">
        <v>42926</v>
      </c>
      <c r="D16" s="39" t="s">
        <v>529</v>
      </c>
      <c r="E16" s="9">
        <f>C16+9</f>
        <v>42935</v>
      </c>
    </row>
    <row r="17" spans="1:5">
      <c r="A17" s="80"/>
      <c r="B17" s="192"/>
      <c r="C17" s="39" t="s">
        <v>525</v>
      </c>
      <c r="D17" s="39" t="s">
        <v>530</v>
      </c>
      <c r="E17" s="39" t="s">
        <v>525</v>
      </c>
    </row>
    <row r="18" spans="1:5">
      <c r="A18" s="80"/>
      <c r="B18" s="192"/>
      <c r="C18" s="73">
        <v>42926</v>
      </c>
      <c r="D18" s="39" t="s">
        <v>531</v>
      </c>
      <c r="E18" s="9">
        <f>C18+9</f>
        <v>42935</v>
      </c>
    </row>
    <row r="19" spans="1:5">
      <c r="A19" s="80"/>
      <c r="B19" s="192"/>
      <c r="C19" s="39"/>
      <c r="D19" s="39" t="s">
        <v>532</v>
      </c>
      <c r="E19" s="39" t="s">
        <v>526</v>
      </c>
    </row>
    <row r="20" spans="1:5">
      <c r="A20" s="80"/>
      <c r="B20" s="192"/>
      <c r="C20" s="39"/>
      <c r="D20" s="39" t="s">
        <v>533</v>
      </c>
      <c r="E20" s="40">
        <f>C4-11</f>
        <v>43334</v>
      </c>
    </row>
    <row r="21" spans="1:5" ht="78">
      <c r="A21" s="29"/>
      <c r="B21" s="90"/>
      <c r="C21" s="37"/>
      <c r="D21" s="37" t="s">
        <v>534</v>
      </c>
      <c r="E21" s="37" t="s">
        <v>527</v>
      </c>
    </row>
    <row r="22" spans="1:5" ht="156" customHeight="1">
      <c r="A22" s="29"/>
      <c r="B22" s="17" t="s">
        <v>69</v>
      </c>
      <c r="C22" s="73">
        <v>42931</v>
      </c>
      <c r="D22" s="17" t="s">
        <v>62</v>
      </c>
      <c r="E22" s="91">
        <f>C22-4</f>
        <v>42927</v>
      </c>
    </row>
    <row r="23" spans="1:5" ht="126" customHeight="1">
      <c r="A23" s="85"/>
      <c r="B23" s="24" t="s">
        <v>71</v>
      </c>
      <c r="C23" s="91">
        <v>42936</v>
      </c>
      <c r="D23" s="24" t="s">
        <v>55</v>
      </c>
      <c r="E23" s="91">
        <f>C23-2</f>
        <v>42934</v>
      </c>
    </row>
    <row r="24" spans="1:5" ht="109.2">
      <c r="A24" s="29"/>
      <c r="B24" s="24" t="s">
        <v>536</v>
      </c>
      <c r="C24" s="91">
        <v>42931</v>
      </c>
      <c r="D24" s="24" t="s">
        <v>537</v>
      </c>
      <c r="E24" s="91">
        <f>C24+9</f>
        <v>42940</v>
      </c>
    </row>
    <row r="25" spans="1:5">
      <c r="A25" s="165" t="s">
        <v>76</v>
      </c>
      <c r="B25" s="166"/>
      <c r="C25" s="166"/>
      <c r="D25" s="166"/>
      <c r="E25" s="184"/>
    </row>
    <row r="26" spans="1:5" ht="171.6">
      <c r="A26" s="29">
        <v>30</v>
      </c>
      <c r="B26" s="37" t="s">
        <v>538</v>
      </c>
      <c r="C26" s="91">
        <v>42940</v>
      </c>
      <c r="D26" s="37" t="s">
        <v>61</v>
      </c>
      <c r="E26" s="91">
        <f>C26+5</f>
        <v>42945</v>
      </c>
    </row>
    <row r="27" spans="1:5" ht="204.75" customHeight="1">
      <c r="A27" s="81"/>
      <c r="B27" s="86" t="s">
        <v>79</v>
      </c>
      <c r="C27" s="92">
        <v>42911</v>
      </c>
      <c r="D27" s="86" t="s">
        <v>80</v>
      </c>
      <c r="E27" s="91">
        <f>C27+4</f>
        <v>42915</v>
      </c>
    </row>
    <row r="28" spans="1:5" ht="15.75" customHeight="1">
      <c r="A28" s="165" t="s">
        <v>92</v>
      </c>
      <c r="B28" s="166"/>
      <c r="C28" s="166"/>
      <c r="D28" s="166"/>
      <c r="E28" s="184"/>
    </row>
    <row r="29" spans="1:5" ht="156">
      <c r="A29" s="85"/>
      <c r="B29" s="23" t="s">
        <v>144</v>
      </c>
      <c r="C29" s="91">
        <v>42972</v>
      </c>
      <c r="D29" s="24" t="s">
        <v>145</v>
      </c>
      <c r="E29" s="91">
        <f>C29-6</f>
        <v>42966</v>
      </c>
    </row>
    <row r="30" spans="1:5" ht="125.25" customHeight="1">
      <c r="A30" s="85"/>
      <c r="B30" s="23" t="s">
        <v>156</v>
      </c>
      <c r="C30" s="91">
        <v>42972</v>
      </c>
      <c r="D30" s="23" t="s">
        <v>157</v>
      </c>
      <c r="E30" s="91">
        <f>C30-6</f>
        <v>42966</v>
      </c>
    </row>
    <row r="31" spans="1:5" ht="124.8">
      <c r="A31" s="85"/>
      <c r="B31" s="23" t="s">
        <v>158</v>
      </c>
      <c r="C31" s="91">
        <v>42972</v>
      </c>
      <c r="D31" s="23" t="s">
        <v>159</v>
      </c>
      <c r="E31" s="91">
        <f>C31-3</f>
        <v>42969</v>
      </c>
    </row>
    <row r="32" spans="1:5" ht="202.8">
      <c r="A32" s="85"/>
      <c r="B32" s="23" t="s">
        <v>166</v>
      </c>
      <c r="C32" s="91">
        <v>42977</v>
      </c>
      <c r="D32" s="23" t="s">
        <v>167</v>
      </c>
      <c r="E32" s="91">
        <f>C32+2</f>
        <v>42979</v>
      </c>
    </row>
    <row r="33" spans="1:10" ht="187.2">
      <c r="A33" s="85"/>
      <c r="B33" s="23" t="s">
        <v>172</v>
      </c>
      <c r="C33" s="91">
        <v>42977</v>
      </c>
      <c r="D33" s="23" t="s">
        <v>173</v>
      </c>
      <c r="E33" s="91">
        <f>C33+2</f>
        <v>42979</v>
      </c>
    </row>
    <row r="34" spans="1:10" ht="140.4">
      <c r="A34" s="85"/>
      <c r="B34" s="23" t="s">
        <v>175</v>
      </c>
      <c r="C34" s="91">
        <v>42973</v>
      </c>
      <c r="D34" s="23" t="s">
        <v>176</v>
      </c>
      <c r="E34" s="91">
        <f>C34-4</f>
        <v>42969</v>
      </c>
    </row>
    <row r="35" spans="1:10" ht="93.6">
      <c r="A35" s="85"/>
      <c r="B35" s="24" t="s">
        <v>192</v>
      </c>
      <c r="C35" s="91">
        <v>42998</v>
      </c>
      <c r="D35" s="24" t="s">
        <v>193</v>
      </c>
      <c r="E35" s="91">
        <f>DATE(YEAR(C35),MONTH(C35)+12,DAY(C35))</f>
        <v>43363</v>
      </c>
    </row>
    <row r="36" spans="1:10">
      <c r="A36" s="165" t="s">
        <v>195</v>
      </c>
      <c r="B36" s="166"/>
      <c r="C36" s="166"/>
      <c r="D36" s="166"/>
      <c r="E36" s="184"/>
    </row>
    <row r="37" spans="1:10" ht="124.8">
      <c r="A37" s="29"/>
      <c r="B37" s="37" t="s">
        <v>212</v>
      </c>
      <c r="C37" s="91">
        <v>42998</v>
      </c>
      <c r="D37" s="37" t="s">
        <v>211</v>
      </c>
      <c r="E37" s="91">
        <f>C37+30</f>
        <v>43028</v>
      </c>
    </row>
    <row r="38" spans="1:10" ht="202.8">
      <c r="A38" s="85"/>
      <c r="B38" s="24" t="s">
        <v>214</v>
      </c>
      <c r="C38" s="91">
        <v>42998</v>
      </c>
      <c r="D38" s="24" t="s">
        <v>213</v>
      </c>
      <c r="E38" s="91">
        <f>C38+60</f>
        <v>43058</v>
      </c>
    </row>
    <row r="39" spans="1:10" ht="129" customHeight="1">
      <c r="A39" s="85"/>
      <c r="B39" s="23" t="s">
        <v>322</v>
      </c>
      <c r="C39" s="91">
        <v>42931</v>
      </c>
      <c r="D39" s="23" t="s">
        <v>215</v>
      </c>
      <c r="E39" s="91">
        <f>C39+3</f>
        <v>42934</v>
      </c>
    </row>
    <row r="40" spans="1:10" ht="156">
      <c r="A40" s="85"/>
      <c r="B40" s="23" t="s">
        <v>217</v>
      </c>
      <c r="C40" s="92">
        <v>42932</v>
      </c>
      <c r="D40" s="23" t="s">
        <v>218</v>
      </c>
      <c r="E40" s="93">
        <f>C40+3</f>
        <v>42935</v>
      </c>
    </row>
    <row r="41" spans="1:10" ht="93.6">
      <c r="A41" s="81"/>
      <c r="B41" s="83" t="s">
        <v>539</v>
      </c>
      <c r="C41" s="92">
        <v>42998</v>
      </c>
      <c r="D41" s="17" t="s">
        <v>224</v>
      </c>
      <c r="E41" s="91">
        <f>C41+30</f>
        <v>43028</v>
      </c>
    </row>
    <row r="42" spans="1:10" ht="78">
      <c r="A42" s="85"/>
      <c r="B42" s="24" t="s">
        <v>228</v>
      </c>
      <c r="C42" s="92">
        <v>42932</v>
      </c>
      <c r="D42" s="24" t="s">
        <v>229</v>
      </c>
      <c r="E42" s="91">
        <f>C42+5</f>
        <v>42937</v>
      </c>
    </row>
    <row r="43" spans="1:10" ht="46.8">
      <c r="A43" s="85"/>
      <c r="B43" s="23" t="s">
        <v>230</v>
      </c>
      <c r="C43" s="92">
        <v>42936</v>
      </c>
      <c r="D43" s="23" t="s">
        <v>231</v>
      </c>
      <c r="E43" s="91">
        <f>C43+9</f>
        <v>42945</v>
      </c>
    </row>
    <row r="44" spans="1:10" ht="188.25" customHeight="1">
      <c r="A44" s="85"/>
      <c r="B44" s="23" t="s">
        <v>235</v>
      </c>
      <c r="C44" s="91">
        <v>42938</v>
      </c>
      <c r="D44" s="23" t="s">
        <v>236</v>
      </c>
      <c r="E44" s="91">
        <f>C44+10</f>
        <v>42948</v>
      </c>
    </row>
    <row r="45" spans="1:10" ht="96" customHeight="1">
      <c r="A45" s="85"/>
      <c r="B45" s="23" t="s">
        <v>237</v>
      </c>
      <c r="C45" s="91">
        <v>42940</v>
      </c>
      <c r="D45" s="23" t="s">
        <v>236</v>
      </c>
      <c r="E45" s="91">
        <f>C45+10</f>
        <v>42950</v>
      </c>
    </row>
    <row r="46" spans="1:10" ht="78">
      <c r="A46" s="85"/>
      <c r="B46" s="24" t="s">
        <v>495</v>
      </c>
      <c r="C46" s="91">
        <v>42939</v>
      </c>
      <c r="D46" s="24" t="s">
        <v>247</v>
      </c>
      <c r="E46" s="91">
        <f>C46+2</f>
        <v>42941</v>
      </c>
      <c r="G46" s="52"/>
      <c r="H46" s="52"/>
      <c r="I46" s="52"/>
      <c r="J46" s="52"/>
    </row>
    <row r="47" spans="1:10">
      <c r="A47" s="165" t="s">
        <v>258</v>
      </c>
      <c r="B47" s="166"/>
      <c r="C47" s="166"/>
      <c r="D47" s="166"/>
      <c r="E47" s="184"/>
    </row>
    <row r="48" spans="1:10" ht="109.2">
      <c r="A48" s="29"/>
      <c r="B48" s="24" t="s">
        <v>270</v>
      </c>
      <c r="C48" s="91">
        <v>42972</v>
      </c>
      <c r="D48" s="24" t="s">
        <v>269</v>
      </c>
      <c r="E48" s="91">
        <f>C48-3</f>
        <v>42969</v>
      </c>
    </row>
    <row r="49" spans="1:5" ht="46.8">
      <c r="A49" s="85"/>
      <c r="B49" s="23" t="s">
        <v>331</v>
      </c>
      <c r="C49" s="91">
        <v>42990</v>
      </c>
      <c r="D49" s="23" t="s">
        <v>332</v>
      </c>
      <c r="E49" s="91">
        <f>C49+5</f>
        <v>42995</v>
      </c>
    </row>
    <row r="50" spans="1:5" ht="202.8">
      <c r="A50" s="85"/>
      <c r="B50" s="23" t="s">
        <v>338</v>
      </c>
      <c r="C50" s="91">
        <v>42989</v>
      </c>
      <c r="D50" s="23" t="s">
        <v>339</v>
      </c>
      <c r="E50" s="91">
        <f>C50+5</f>
        <v>42994</v>
      </c>
    </row>
    <row r="51" spans="1:5">
      <c r="B51" s="71"/>
      <c r="C51" s="71"/>
      <c r="D51" s="71"/>
    </row>
    <row r="52" spans="1:5">
      <c r="B52" s="71"/>
      <c r="C52" s="71"/>
      <c r="D52" s="71"/>
    </row>
    <row r="53" spans="1:5">
      <c r="B53" s="71"/>
      <c r="C53" s="71"/>
      <c r="D53" s="71"/>
    </row>
    <row r="54" spans="1:5">
      <c r="B54" s="71"/>
      <c r="C54" s="71"/>
      <c r="D54" s="71"/>
    </row>
    <row r="55" spans="1:5">
      <c r="B55" s="71"/>
      <c r="C55" s="71"/>
      <c r="D55" s="71"/>
    </row>
    <row r="56" spans="1:5">
      <c r="B56" s="71"/>
      <c r="C56" s="71"/>
      <c r="D56" s="71"/>
    </row>
    <row r="57" spans="1:5">
      <c r="B57" s="71"/>
      <c r="C57" s="71"/>
      <c r="D57" s="71"/>
    </row>
    <row r="58" spans="1:5">
      <c r="B58" s="71"/>
      <c r="C58" s="71"/>
      <c r="D58" s="71"/>
    </row>
    <row r="59" spans="1:5">
      <c r="B59" s="71"/>
      <c r="C59" s="71"/>
      <c r="D59" s="71"/>
    </row>
    <row r="60" spans="1:5">
      <c r="B60" s="71"/>
      <c r="C60" s="71"/>
      <c r="D60" s="71"/>
    </row>
    <row r="61" spans="1:5">
      <c r="B61" s="71"/>
      <c r="C61" s="71"/>
      <c r="D61" s="71"/>
    </row>
    <row r="62" spans="1:5">
      <c r="B62" s="71"/>
      <c r="C62" s="71"/>
      <c r="D62" s="71"/>
    </row>
    <row r="63" spans="1:5">
      <c r="B63" s="71"/>
      <c r="C63" s="71"/>
      <c r="D63" s="71"/>
    </row>
  </sheetData>
  <mergeCells count="9">
    <mergeCell ref="A13:E13"/>
    <mergeCell ref="A1:D2"/>
    <mergeCell ref="A11:E11"/>
    <mergeCell ref="D6:E6"/>
    <mergeCell ref="A47:E47"/>
    <mergeCell ref="B15:B20"/>
    <mergeCell ref="A25:E25"/>
    <mergeCell ref="A28:E28"/>
    <mergeCell ref="A36:E36"/>
  </mergeCells>
  <pageMargins left="0.59055118110236215" right="0.39370078740157483" top="0.35" bottom="0.48" header="0.26" footer="0.28999999999999998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199"/>
  <sheetViews>
    <sheetView topLeftCell="A174" zoomScale="120" zoomScaleNormal="120" workbookViewId="0">
      <selection activeCell="C177" sqref="C177"/>
    </sheetView>
  </sheetViews>
  <sheetFormatPr defaultColWidth="9.109375" defaultRowHeight="15.6"/>
  <cols>
    <col min="1" max="1" width="4.6640625" style="25" customWidth="1"/>
    <col min="2" max="2" width="42.109375" style="5" customWidth="1"/>
    <col min="3" max="3" width="22.33203125" style="5" customWidth="1"/>
    <col min="4" max="4" width="23.6640625" style="5" customWidth="1"/>
    <col min="5" max="16384" width="9.109375" style="5"/>
  </cols>
  <sheetData>
    <row r="1" spans="1:6" ht="30.75" customHeight="1">
      <c r="A1" s="129" t="s">
        <v>580</v>
      </c>
      <c r="B1" s="158" t="s">
        <v>581</v>
      </c>
      <c r="C1" s="158"/>
      <c r="D1" s="158"/>
      <c r="E1" s="104"/>
      <c r="F1" s="104"/>
    </row>
    <row r="2" spans="1:6" ht="40.5" customHeight="1">
      <c r="B2" s="2" t="s">
        <v>0</v>
      </c>
      <c r="C2" s="4">
        <v>43271</v>
      </c>
    </row>
    <row r="3" spans="1:6" ht="30.75" customHeight="1">
      <c r="B3" s="1" t="s">
        <v>1</v>
      </c>
      <c r="C3" s="4">
        <v>43273</v>
      </c>
      <c r="D3" s="52"/>
      <c r="E3" s="3"/>
    </row>
    <row r="4" spans="1:6" ht="23.25" customHeight="1">
      <c r="B4" s="1" t="s">
        <v>2</v>
      </c>
      <c r="C4" s="4">
        <v>43331</v>
      </c>
    </row>
    <row r="6" spans="1:6">
      <c r="A6" s="26" t="s">
        <v>4</v>
      </c>
      <c r="B6" s="7" t="s">
        <v>3</v>
      </c>
      <c r="C6" s="7" t="s">
        <v>5</v>
      </c>
      <c r="D6" s="7" t="s">
        <v>6</v>
      </c>
      <c r="E6" s="6"/>
    </row>
    <row r="7" spans="1:6" ht="21.75" customHeight="1">
      <c r="A7" s="165" t="s">
        <v>348</v>
      </c>
      <c r="B7" s="166"/>
      <c r="C7" s="166"/>
      <c r="D7" s="167"/>
    </row>
    <row r="8" spans="1:6" ht="18" customHeight="1">
      <c r="A8" s="173">
        <v>1</v>
      </c>
      <c r="B8" s="168" t="s">
        <v>7</v>
      </c>
      <c r="C8" s="62" t="s">
        <v>9</v>
      </c>
      <c r="D8" s="168" t="s">
        <v>40</v>
      </c>
    </row>
    <row r="9" spans="1:6">
      <c r="A9" s="174"/>
      <c r="B9" s="169"/>
      <c r="C9" s="9">
        <f>C4-21</f>
        <v>43310</v>
      </c>
      <c r="D9" s="171"/>
    </row>
    <row r="10" spans="1:6" ht="124.8">
      <c r="A10" s="174"/>
      <c r="B10" s="169"/>
      <c r="C10" s="10" t="s">
        <v>578</v>
      </c>
      <c r="D10" s="171"/>
    </row>
    <row r="11" spans="1:6" ht="19.5" customHeight="1">
      <c r="A11" s="174"/>
      <c r="B11" s="170"/>
      <c r="C11" s="16">
        <f>C4-3</f>
        <v>43328</v>
      </c>
      <c r="D11" s="172"/>
    </row>
    <row r="12" spans="1:6" ht="17.25" customHeight="1">
      <c r="A12" s="177">
        <v>2</v>
      </c>
      <c r="B12" s="168" t="s">
        <v>11</v>
      </c>
      <c r="C12" s="62" t="s">
        <v>9</v>
      </c>
      <c r="D12" s="175" t="s">
        <v>12</v>
      </c>
    </row>
    <row r="13" spans="1:6" ht="83.25" customHeight="1">
      <c r="A13" s="161"/>
      <c r="B13" s="170"/>
      <c r="C13" s="16">
        <f>C4-28</f>
        <v>43303</v>
      </c>
      <c r="D13" s="161"/>
    </row>
    <row r="14" spans="1:6" ht="116.25" customHeight="1">
      <c r="A14" s="105">
        <v>3</v>
      </c>
      <c r="B14" s="24" t="s">
        <v>13</v>
      </c>
      <c r="C14" s="24" t="s">
        <v>14</v>
      </c>
      <c r="D14" s="24" t="s">
        <v>40</v>
      </c>
    </row>
    <row r="15" spans="1:6" ht="15.75" customHeight="1">
      <c r="A15" s="160">
        <v>4</v>
      </c>
      <c r="B15" s="175" t="s">
        <v>579</v>
      </c>
      <c r="C15" s="130" t="s">
        <v>9</v>
      </c>
      <c r="D15" s="175" t="s">
        <v>16</v>
      </c>
    </row>
    <row r="16" spans="1:6">
      <c r="A16" s="176"/>
      <c r="B16" s="192"/>
      <c r="C16" s="73">
        <f>C4-11</f>
        <v>43320</v>
      </c>
      <c r="D16" s="192"/>
    </row>
    <row r="17" spans="1:4" ht="31.2">
      <c r="A17" s="176"/>
      <c r="B17" s="192"/>
      <c r="C17" s="39" t="s">
        <v>15</v>
      </c>
      <c r="D17" s="192"/>
    </row>
    <row r="18" spans="1:4" ht="21.75" customHeight="1">
      <c r="A18" s="161"/>
      <c r="B18" s="180"/>
      <c r="C18" s="16">
        <f>C4-1</f>
        <v>43330</v>
      </c>
      <c r="D18" s="180"/>
    </row>
    <row r="19" spans="1:4" ht="24" customHeight="1">
      <c r="A19" s="193" t="s">
        <v>19</v>
      </c>
      <c r="B19" s="194"/>
      <c r="C19" s="194"/>
      <c r="D19" s="195"/>
    </row>
    <row r="20" spans="1:4" ht="16.5" customHeight="1">
      <c r="A20" s="160">
        <v>5</v>
      </c>
      <c r="B20" s="175" t="s">
        <v>17</v>
      </c>
      <c r="C20" s="130" t="s">
        <v>9</v>
      </c>
      <c r="D20" s="175" t="s">
        <v>18</v>
      </c>
    </row>
    <row r="21" spans="1:4" ht="31.5" customHeight="1">
      <c r="A21" s="161"/>
      <c r="B21" s="180"/>
      <c r="C21" s="16">
        <f>C4-8</f>
        <v>43323</v>
      </c>
      <c r="D21" s="161"/>
    </row>
    <row r="22" spans="1:4" ht="15" customHeight="1">
      <c r="A22" s="160">
        <v>6</v>
      </c>
      <c r="B22" s="175" t="s">
        <v>20</v>
      </c>
      <c r="C22" s="100" t="s">
        <v>9</v>
      </c>
      <c r="D22" s="175" t="s">
        <v>588</v>
      </c>
    </row>
    <row r="23" spans="1:4" ht="33" customHeight="1">
      <c r="A23" s="161"/>
      <c r="B23" s="180"/>
      <c r="C23" s="16">
        <f>C4-1</f>
        <v>43330</v>
      </c>
      <c r="D23" s="180"/>
    </row>
    <row r="24" spans="1:4" ht="32.25" customHeight="1">
      <c r="A24" s="105">
        <v>7</v>
      </c>
      <c r="B24" s="95" t="s">
        <v>22</v>
      </c>
      <c r="C24" s="105" t="str">
        <f>"С "&amp;LOWER(SUBSTITUTE(SUBSTITUTE(SUBSTITUTE(TEXT(C4-8,"ДД ММММ ГГГГ"),"ь","я",1),"т ","та ",1),"й","я",1))&amp;" г."</f>
        <v>С 11 августа 2018 г.</v>
      </c>
      <c r="D24" s="24" t="s">
        <v>37</v>
      </c>
    </row>
    <row r="25" spans="1:4">
      <c r="A25" s="160">
        <v>8</v>
      </c>
      <c r="B25" s="132" t="s">
        <v>575</v>
      </c>
      <c r="C25" s="130" t="s">
        <v>9</v>
      </c>
      <c r="D25" s="132" t="s">
        <v>573</v>
      </c>
    </row>
    <row r="26" spans="1:4" ht="46.8">
      <c r="A26" s="161"/>
      <c r="B26" s="37" t="s">
        <v>576</v>
      </c>
      <c r="C26" s="16">
        <f>C4-1</f>
        <v>43330</v>
      </c>
      <c r="D26" s="37" t="s">
        <v>574</v>
      </c>
    </row>
    <row r="27" spans="1:4" ht="15.75" customHeight="1">
      <c r="A27" s="160">
        <v>9</v>
      </c>
      <c r="B27" s="101" t="s">
        <v>27</v>
      </c>
      <c r="C27" s="8" t="s">
        <v>9</v>
      </c>
      <c r="D27" s="102" t="s">
        <v>29</v>
      </c>
    </row>
    <row r="28" spans="1:4" ht="31.5" customHeight="1">
      <c r="A28" s="161"/>
      <c r="B28" s="15" t="s">
        <v>28</v>
      </c>
      <c r="C28" s="16">
        <f>C4-1</f>
        <v>43330</v>
      </c>
      <c r="D28" s="17" t="s">
        <v>30</v>
      </c>
    </row>
    <row r="29" spans="1:4">
      <c r="A29" s="165" t="s">
        <v>31</v>
      </c>
      <c r="B29" s="166"/>
      <c r="C29" s="166"/>
      <c r="D29" s="167"/>
    </row>
    <row r="30" spans="1:4" ht="15" customHeight="1">
      <c r="A30" s="160">
        <v>10</v>
      </c>
      <c r="B30" s="103" t="s">
        <v>306</v>
      </c>
      <c r="C30" s="100" t="s">
        <v>9</v>
      </c>
      <c r="D30" s="103" t="s">
        <v>307</v>
      </c>
    </row>
    <row r="31" spans="1:4" ht="155.25" customHeight="1">
      <c r="A31" s="161"/>
      <c r="B31" s="37" t="s">
        <v>349</v>
      </c>
      <c r="C31" s="16">
        <f>C3+2</f>
        <v>43275</v>
      </c>
      <c r="D31" s="37" t="s">
        <v>308</v>
      </c>
    </row>
    <row r="32" spans="1:4">
      <c r="A32" s="160">
        <v>11</v>
      </c>
      <c r="B32" s="132" t="s">
        <v>589</v>
      </c>
      <c r="C32" s="130" t="str">
        <f>"С "&amp;LOWER(SUBSTITUTE(SUBSTITUTE(SUBSTITUTE(TEXT(C3+1,"ДД ММММ ГГГГ"),"ь","я",1),"т ","та ",1),"й","я",1))&amp;" г."</f>
        <v>С 23 июня 2018 г.</v>
      </c>
      <c r="D32" s="132" t="s">
        <v>35</v>
      </c>
    </row>
    <row r="33" spans="1:4">
      <c r="A33" s="161"/>
      <c r="B33" s="37" t="s">
        <v>351</v>
      </c>
      <c r="C33" s="29" t="str">
        <f>"по "&amp;LOWER(SUBSTITUTE(SUBSTITUTE(SUBSTITUTE(TEXT(C3+21,"Д ММММ ГГГГ"),"ь","я",1),"т ","та ",1),"й","я",1))&amp;" г."</f>
        <v>по 13 июля 2018 г.</v>
      </c>
      <c r="D33" s="37" t="s">
        <v>36</v>
      </c>
    </row>
    <row r="34" spans="1:4" ht="18" customHeight="1">
      <c r="A34" s="160">
        <v>12</v>
      </c>
      <c r="B34" s="175" t="s">
        <v>352</v>
      </c>
      <c r="C34" s="130" t="str">
        <f>"С "&amp;LOWER(SUBSTITUTE(SUBSTITUTE(SUBSTITUTE(TEXT(C3+1,"ДД ММММ ГГГГ"),"ь","я",1),"т ","та ",1),"й","я",1))&amp;" г."</f>
        <v>С 23 июня 2018 г.</v>
      </c>
      <c r="D34" s="175" t="s">
        <v>38</v>
      </c>
    </row>
    <row r="35" spans="1:4" ht="42.75" customHeight="1">
      <c r="A35" s="161"/>
      <c r="B35" s="180"/>
      <c r="C35" s="29" t="str">
        <f>"по "&amp;LOWER(SUBSTITUTE(SUBSTITUTE(SUBSTITUTE(TEXT(C3+21,"Д ММММ ГГГГ"),"ь","я",1),"т ","та ",1),"й","я",1))&amp;" г."</f>
        <v>по 13 июля 2018 г.</v>
      </c>
      <c r="D35" s="180"/>
    </row>
    <row r="36" spans="1:4">
      <c r="A36" s="160">
        <v>13</v>
      </c>
      <c r="B36" s="102" t="s">
        <v>97</v>
      </c>
      <c r="C36" s="8" t="str">
        <f>"С "&amp;LOWER(SUBSTITUTE(SUBSTITUTE(SUBSTITUTE(TEXT(C3+1,"Д ММММ ГГГГ"),"ь","я",1),"т ","та ",1),"й","я",1))&amp;" г."</f>
        <v>С 23 июня 2018 г.</v>
      </c>
      <c r="D36" s="102" t="s">
        <v>354</v>
      </c>
    </row>
    <row r="37" spans="1:4" ht="48.75" customHeight="1">
      <c r="A37" s="161"/>
      <c r="B37" s="17" t="s">
        <v>353</v>
      </c>
      <c r="C37" s="19" t="str">
        <f>"по "&amp;LOWER(SUBSTITUTE(SUBSTITUTE(SUBSTITUTE(TEXT(C3+21,"Д ММММ ГГГГ"),"ь","я",1),"т ","та ",1),"й","я",1))&amp;" г."</f>
        <v>по 13 июля 2018 г.</v>
      </c>
      <c r="D37" s="17" t="s">
        <v>355</v>
      </c>
    </row>
    <row r="38" spans="1:4" ht="48" customHeight="1">
      <c r="A38" s="105">
        <v>14</v>
      </c>
      <c r="B38" s="23" t="s">
        <v>356</v>
      </c>
      <c r="C38" s="23" t="s">
        <v>357</v>
      </c>
      <c r="D38" s="23" t="s">
        <v>40</v>
      </c>
    </row>
    <row r="39" spans="1:4" ht="156">
      <c r="A39" s="105">
        <v>15</v>
      </c>
      <c r="B39" s="23" t="s">
        <v>45</v>
      </c>
      <c r="C39" s="23" t="s">
        <v>358</v>
      </c>
      <c r="D39" s="23" t="s">
        <v>47</v>
      </c>
    </row>
    <row r="40" spans="1:4" ht="78">
      <c r="A40" s="105">
        <v>16</v>
      </c>
      <c r="B40" s="72" t="s">
        <v>48</v>
      </c>
      <c r="C40" s="24" t="s">
        <v>49</v>
      </c>
      <c r="D40" s="24" t="s">
        <v>40</v>
      </c>
    </row>
    <row r="41" spans="1:4" ht="171.6">
      <c r="A41" s="100">
        <v>17</v>
      </c>
      <c r="B41" s="103" t="s">
        <v>359</v>
      </c>
      <c r="C41" s="103" t="s">
        <v>547</v>
      </c>
      <c r="D41" s="103" t="s">
        <v>52</v>
      </c>
    </row>
    <row r="42" spans="1:4" ht="31.2">
      <c r="A42" s="100">
        <v>18</v>
      </c>
      <c r="B42" s="103" t="s">
        <v>67</v>
      </c>
      <c r="C42" s="101" t="s">
        <v>53</v>
      </c>
      <c r="D42" s="103" t="s">
        <v>47</v>
      </c>
    </row>
    <row r="43" spans="1:4">
      <c r="A43" s="29"/>
      <c r="B43" s="37" t="s">
        <v>360</v>
      </c>
      <c r="C43" s="30">
        <f>C3+21</f>
        <v>43294</v>
      </c>
      <c r="D43" s="37"/>
    </row>
    <row r="44" spans="1:4" ht="156" customHeight="1">
      <c r="A44" s="105">
        <v>19</v>
      </c>
      <c r="B44" s="23" t="s">
        <v>69</v>
      </c>
      <c r="C44" s="23" t="s">
        <v>590</v>
      </c>
      <c r="D44" s="23" t="s">
        <v>40</v>
      </c>
    </row>
    <row r="45" spans="1:4" ht="95.25" customHeight="1">
      <c r="A45" s="29">
        <v>20</v>
      </c>
      <c r="B45" s="24" t="s">
        <v>361</v>
      </c>
      <c r="C45" s="24" t="s">
        <v>362</v>
      </c>
      <c r="D45" s="24" t="s">
        <v>72</v>
      </c>
    </row>
    <row r="46" spans="1:4" ht="79.5" customHeight="1">
      <c r="A46" s="29">
        <v>21</v>
      </c>
      <c r="B46" s="24" t="s">
        <v>363</v>
      </c>
      <c r="C46" s="23" t="s">
        <v>548</v>
      </c>
      <c r="D46" s="24" t="s">
        <v>40</v>
      </c>
    </row>
    <row r="47" spans="1:4" ht="48" customHeight="1">
      <c r="A47" s="105">
        <v>22</v>
      </c>
      <c r="B47" s="24" t="s">
        <v>364</v>
      </c>
      <c r="C47" s="24" t="s">
        <v>549</v>
      </c>
      <c r="D47" s="24" t="s">
        <v>40</v>
      </c>
    </row>
    <row r="48" spans="1:4">
      <c r="A48" s="165" t="s">
        <v>76</v>
      </c>
      <c r="B48" s="166"/>
      <c r="C48" s="166"/>
      <c r="D48" s="167"/>
    </row>
    <row r="49" spans="1:4" ht="124.5" customHeight="1">
      <c r="A49" s="105">
        <v>23</v>
      </c>
      <c r="B49" s="24" t="s">
        <v>365</v>
      </c>
      <c r="C49" s="24" t="s">
        <v>550</v>
      </c>
      <c r="D49" s="24" t="s">
        <v>60</v>
      </c>
    </row>
    <row r="50" spans="1:4" ht="46.8">
      <c r="A50" s="105">
        <v>24</v>
      </c>
      <c r="B50" s="24" t="s">
        <v>367</v>
      </c>
      <c r="C50" s="24" t="s">
        <v>368</v>
      </c>
      <c r="D50" s="24" t="s">
        <v>78</v>
      </c>
    </row>
    <row r="51" spans="1:4" ht="200.25" customHeight="1">
      <c r="A51" s="105">
        <v>25</v>
      </c>
      <c r="B51" s="24" t="s">
        <v>79</v>
      </c>
      <c r="C51" s="24" t="s">
        <v>551</v>
      </c>
      <c r="D51" s="24" t="s">
        <v>40</v>
      </c>
    </row>
    <row r="52" spans="1:4" ht="13.5" customHeight="1">
      <c r="A52" s="100">
        <v>26</v>
      </c>
      <c r="B52" s="102" t="s">
        <v>369</v>
      </c>
      <c r="C52" s="74" t="s">
        <v>9</v>
      </c>
      <c r="D52" s="103" t="s">
        <v>371</v>
      </c>
    </row>
    <row r="53" spans="1:4" ht="14.25" customHeight="1">
      <c r="A53" s="99"/>
      <c r="B53" s="10" t="s">
        <v>591</v>
      </c>
      <c r="C53" s="40">
        <f>C4-5</f>
        <v>43326</v>
      </c>
      <c r="D53" s="10"/>
    </row>
    <row r="54" spans="1:4" ht="60.75" customHeight="1">
      <c r="A54" s="99"/>
      <c r="B54" s="39"/>
      <c r="C54" s="10" t="s">
        <v>83</v>
      </c>
      <c r="D54" s="36"/>
    </row>
    <row r="55" spans="1:4" ht="27.75" customHeight="1">
      <c r="A55" s="29"/>
      <c r="B55" s="15"/>
      <c r="C55" s="30">
        <f>C4-2</f>
        <v>43329</v>
      </c>
      <c r="D55" s="15"/>
    </row>
    <row r="56" spans="1:4" ht="13.5" customHeight="1">
      <c r="A56" s="100">
        <v>27</v>
      </c>
      <c r="B56" s="101" t="s">
        <v>89</v>
      </c>
      <c r="C56" s="103" t="s">
        <v>9</v>
      </c>
      <c r="D56" s="101" t="s">
        <v>35</v>
      </c>
    </row>
    <row r="57" spans="1:4" ht="36.75" customHeight="1">
      <c r="A57" s="99"/>
      <c r="B57" s="39" t="s">
        <v>372</v>
      </c>
      <c r="C57" s="40">
        <f>C4-5</f>
        <v>43326</v>
      </c>
      <c r="D57" s="36" t="s">
        <v>36</v>
      </c>
    </row>
    <row r="58" spans="1:4" ht="21.75" customHeight="1">
      <c r="A58" s="165" t="s">
        <v>92</v>
      </c>
      <c r="B58" s="166"/>
      <c r="C58" s="166"/>
      <c r="D58" s="167"/>
    </row>
    <row r="59" spans="1:4" ht="14.25" customHeight="1">
      <c r="A59" s="100">
        <v>28</v>
      </c>
      <c r="B59" s="103" t="s">
        <v>93</v>
      </c>
      <c r="C59" s="94" t="s">
        <v>9</v>
      </c>
      <c r="D59" s="103" t="s">
        <v>95</v>
      </c>
    </row>
    <row r="60" spans="1:4" ht="374.25" customHeight="1">
      <c r="A60" s="29"/>
      <c r="B60" s="17" t="s">
        <v>545</v>
      </c>
      <c r="C60" s="30">
        <f>C3+4</f>
        <v>43277</v>
      </c>
      <c r="D60" s="37" t="s">
        <v>96</v>
      </c>
    </row>
    <row r="61" spans="1:4" ht="15.75" customHeight="1">
      <c r="A61" s="100">
        <v>29</v>
      </c>
      <c r="B61" s="101" t="s">
        <v>97</v>
      </c>
      <c r="C61" s="101" t="s">
        <v>9</v>
      </c>
      <c r="D61" s="101" t="s">
        <v>98</v>
      </c>
    </row>
    <row r="62" spans="1:4" ht="93.6">
      <c r="A62" s="29"/>
      <c r="B62" s="17" t="s">
        <v>373</v>
      </c>
      <c r="C62" s="30">
        <f>C3+7</f>
        <v>43280</v>
      </c>
      <c r="D62" s="37" t="s">
        <v>99</v>
      </c>
    </row>
    <row r="63" spans="1:4" ht="15.75" customHeight="1">
      <c r="A63" s="100">
        <v>30</v>
      </c>
      <c r="B63" s="101" t="s">
        <v>100</v>
      </c>
      <c r="C63" s="101" t="s">
        <v>9</v>
      </c>
      <c r="D63" s="101" t="s">
        <v>102</v>
      </c>
    </row>
    <row r="64" spans="1:4" ht="46.8">
      <c r="A64" s="29"/>
      <c r="B64" s="15" t="s">
        <v>101</v>
      </c>
      <c r="C64" s="30">
        <f>C3+10</f>
        <v>43283</v>
      </c>
      <c r="D64" s="15" t="s">
        <v>103</v>
      </c>
    </row>
    <row r="65" spans="1:5" ht="171" customHeight="1">
      <c r="A65" s="105">
        <v>31</v>
      </c>
      <c r="B65" s="12" t="s">
        <v>105</v>
      </c>
      <c r="C65" s="24" t="s">
        <v>104</v>
      </c>
      <c r="D65" s="24" t="s">
        <v>106</v>
      </c>
    </row>
    <row r="66" spans="1:5" ht="16.5" customHeight="1">
      <c r="A66" s="100">
        <v>32</v>
      </c>
      <c r="B66" s="74" t="s">
        <v>109</v>
      </c>
      <c r="C66" s="8" t="str">
        <f>"С "&amp;LOWER(SUBSTITUTE(SUBSTITUTE(SUBSTITUTE(TEXT(C4-4,"Д ММММ ГГГГ"),"ь","я",1),"т ","та ",1),"й","я",1))&amp;" г."</f>
        <v>С 15 августа 2018 г.</v>
      </c>
      <c r="D66" s="101"/>
    </row>
    <row r="67" spans="1:5" ht="124.8">
      <c r="A67" s="29"/>
      <c r="B67" s="37" t="s">
        <v>108</v>
      </c>
      <c r="C67" s="37" t="str">
        <f>"по "&amp;LOWER(SUBSTITUTE(SUBSTITUTE(SUBSTITUTE(TEXT(C4,"ДД ММММ ГГГГ"),"ь","я",1),"т ","та ",1),"й","я",1))&amp;" г. включительно"</f>
        <v>по 19 августа 2018 г. включительно</v>
      </c>
      <c r="D67" s="15"/>
    </row>
    <row r="68" spans="1:5" ht="15.75" customHeight="1">
      <c r="A68" s="100">
        <v>33</v>
      </c>
      <c r="B68" s="103" t="s">
        <v>107</v>
      </c>
      <c r="C68" s="8" t="str">
        <f>"С "&amp;LOWER(SUBSTITUTE(SUBSTITUTE(SUBSTITUTE(TEXT(C4,"Д ММММ ГГГГ"),"ь","я",1),"т ","та ",1),"й","я",1))&amp;" г."</f>
        <v>С 19 августа 2018 г.</v>
      </c>
      <c r="D68" s="101"/>
    </row>
    <row r="69" spans="1:5" ht="109.2">
      <c r="A69" s="29"/>
      <c r="B69" s="37" t="s">
        <v>110</v>
      </c>
      <c r="C69" s="37" t="s">
        <v>111</v>
      </c>
      <c r="D69" s="15"/>
    </row>
    <row r="70" spans="1:5">
      <c r="A70" s="100">
        <v>34</v>
      </c>
      <c r="B70" s="103" t="s">
        <v>112</v>
      </c>
      <c r="C70" s="101"/>
      <c r="D70" s="101" t="s">
        <v>119</v>
      </c>
    </row>
    <row r="71" spans="1:5" ht="110.25" customHeight="1">
      <c r="A71" s="99"/>
      <c r="B71" s="39" t="s">
        <v>113</v>
      </c>
      <c r="C71" s="39" t="s">
        <v>586</v>
      </c>
      <c r="D71" s="39" t="s">
        <v>120</v>
      </c>
    </row>
    <row r="72" spans="1:5" ht="18.75" customHeight="1">
      <c r="A72" s="99"/>
      <c r="B72" s="10"/>
      <c r="C72" s="40">
        <f>C4-1</f>
        <v>43330</v>
      </c>
      <c r="D72" s="10"/>
    </row>
    <row r="73" spans="1:5" ht="156">
      <c r="A73" s="99"/>
      <c r="B73" s="39" t="s">
        <v>375</v>
      </c>
      <c r="C73" s="39" t="s">
        <v>376</v>
      </c>
      <c r="D73" s="10"/>
    </row>
    <row r="74" spans="1:5" ht="18.75" customHeight="1">
      <c r="A74" s="99"/>
      <c r="B74" s="10"/>
      <c r="C74" s="40">
        <f>C4-1</f>
        <v>43330</v>
      </c>
      <c r="D74" s="10"/>
    </row>
    <row r="75" spans="1:5" ht="15.75" customHeight="1">
      <c r="A75" s="100">
        <v>35</v>
      </c>
      <c r="B75" s="103" t="s">
        <v>379</v>
      </c>
      <c r="C75" s="62" t="s">
        <v>9</v>
      </c>
      <c r="D75" s="102" t="s">
        <v>377</v>
      </c>
    </row>
    <row r="76" spans="1:5" ht="132.75" customHeight="1">
      <c r="A76" s="29"/>
      <c r="B76" s="37" t="s">
        <v>380</v>
      </c>
      <c r="C76" s="30">
        <f>C4-8</f>
        <v>43323</v>
      </c>
      <c r="D76" s="17" t="s">
        <v>378</v>
      </c>
    </row>
    <row r="77" spans="1:5">
      <c r="A77" s="99">
        <v>36</v>
      </c>
      <c r="B77" s="39" t="s">
        <v>121</v>
      </c>
      <c r="C77" s="99" t="str">
        <f>"С "&amp;LOWER(SUBSTITUTE(SUBSTITUTE(SUBSTITUTE(TEXT(C4-20,"Д ММММ ГГГГ"),"ь","я",1),"т ","та ",1),"й","я",1))&amp;" г."</f>
        <v>С 30 июля 2018 г.</v>
      </c>
      <c r="D77" s="39" t="s">
        <v>122</v>
      </c>
    </row>
    <row r="78" spans="1:5" ht="17.25" customHeight="1">
      <c r="A78" s="99"/>
      <c r="B78" s="39" t="s">
        <v>126</v>
      </c>
      <c r="C78" s="39" t="s">
        <v>123</v>
      </c>
      <c r="D78" s="39" t="s">
        <v>382</v>
      </c>
      <c r="E78" s="52"/>
    </row>
    <row r="79" spans="1:5">
      <c r="A79" s="29"/>
      <c r="B79" s="37" t="s">
        <v>127</v>
      </c>
      <c r="C79" s="30">
        <f>C4-1</f>
        <v>43330</v>
      </c>
      <c r="D79" s="37"/>
      <c r="E79" s="52"/>
    </row>
    <row r="80" spans="1:5">
      <c r="A80" s="100">
        <v>37</v>
      </c>
      <c r="B80" s="102" t="s">
        <v>128</v>
      </c>
      <c r="C80" s="101" t="s">
        <v>9</v>
      </c>
      <c r="D80" s="102" t="s">
        <v>130</v>
      </c>
      <c r="E80" s="52"/>
    </row>
    <row r="81" spans="1:4" ht="151.5" customHeight="1">
      <c r="A81" s="29"/>
      <c r="B81" s="17" t="s">
        <v>129</v>
      </c>
      <c r="C81" s="30">
        <f>C3+20</f>
        <v>43293</v>
      </c>
      <c r="D81" s="17" t="s">
        <v>131</v>
      </c>
    </row>
    <row r="82" spans="1:4">
      <c r="A82" s="100">
        <v>38</v>
      </c>
      <c r="B82" s="102" t="s">
        <v>132</v>
      </c>
      <c r="C82" s="101" t="s">
        <v>9</v>
      </c>
      <c r="D82" s="101" t="s">
        <v>134</v>
      </c>
    </row>
    <row r="83" spans="1:4" ht="78">
      <c r="A83" s="29"/>
      <c r="B83" s="17" t="s">
        <v>133</v>
      </c>
      <c r="C83" s="30">
        <f>C3+20</f>
        <v>43293</v>
      </c>
      <c r="D83" s="17" t="s">
        <v>135</v>
      </c>
    </row>
    <row r="84" spans="1:4" ht="61.5" customHeight="1">
      <c r="A84" s="100">
        <v>39</v>
      </c>
      <c r="B84" s="74" t="s">
        <v>386</v>
      </c>
      <c r="C84" s="103" t="s">
        <v>383</v>
      </c>
      <c r="D84" s="103" t="s">
        <v>384</v>
      </c>
    </row>
    <row r="85" spans="1:4" ht="93.6">
      <c r="A85" s="29"/>
      <c r="B85" s="17" t="s">
        <v>387</v>
      </c>
      <c r="C85" s="30">
        <f>C4-21</f>
        <v>43310</v>
      </c>
      <c r="D85" s="15" t="s">
        <v>385</v>
      </c>
    </row>
    <row r="86" spans="1:4" ht="62.25" customHeight="1">
      <c r="A86" s="100">
        <v>40</v>
      </c>
      <c r="B86" s="102" t="s">
        <v>388</v>
      </c>
      <c r="C86" s="102" t="s">
        <v>383</v>
      </c>
      <c r="D86" s="102" t="s">
        <v>389</v>
      </c>
    </row>
    <row r="87" spans="1:4" ht="139.5" customHeight="1">
      <c r="A87" s="29"/>
      <c r="B87" s="37" t="s">
        <v>391</v>
      </c>
      <c r="C87" s="30">
        <f>C4-21</f>
        <v>43310</v>
      </c>
      <c r="D87" s="17" t="s">
        <v>390</v>
      </c>
    </row>
    <row r="88" spans="1:4" ht="140.25" customHeight="1">
      <c r="A88" s="105">
        <v>41</v>
      </c>
      <c r="B88" s="23" t="s">
        <v>395</v>
      </c>
      <c r="C88" s="24" t="s">
        <v>552</v>
      </c>
      <c r="D88" s="23" t="s">
        <v>396</v>
      </c>
    </row>
    <row r="89" spans="1:4" ht="62.4">
      <c r="A89" s="100">
        <v>42</v>
      </c>
      <c r="B89" s="102" t="s">
        <v>397</v>
      </c>
      <c r="C89" s="102" t="s">
        <v>383</v>
      </c>
      <c r="D89" s="101" t="s">
        <v>398</v>
      </c>
    </row>
    <row r="90" spans="1:4" ht="46.8">
      <c r="A90" s="29"/>
      <c r="B90" s="17" t="s">
        <v>148</v>
      </c>
      <c r="C90" s="30">
        <f>C4-21</f>
        <v>43310</v>
      </c>
      <c r="D90" s="15" t="s">
        <v>399</v>
      </c>
    </row>
    <row r="91" spans="1:4" ht="62.4">
      <c r="A91" s="100">
        <v>43</v>
      </c>
      <c r="B91" s="102" t="s">
        <v>401</v>
      </c>
      <c r="C91" s="102" t="s">
        <v>400</v>
      </c>
      <c r="D91" s="101" t="s">
        <v>403</v>
      </c>
    </row>
    <row r="92" spans="1:4" ht="109.2">
      <c r="A92" s="29"/>
      <c r="B92" s="17" t="s">
        <v>402</v>
      </c>
      <c r="C92" s="30">
        <f>C4-21</f>
        <v>43310</v>
      </c>
      <c r="D92" s="15" t="s">
        <v>404</v>
      </c>
    </row>
    <row r="93" spans="1:4" ht="61.5" customHeight="1">
      <c r="A93" s="100">
        <v>44</v>
      </c>
      <c r="B93" s="103" t="s">
        <v>407</v>
      </c>
      <c r="C93" s="103" t="s">
        <v>383</v>
      </c>
      <c r="D93" s="103" t="s">
        <v>405</v>
      </c>
    </row>
    <row r="94" spans="1:4" ht="93" customHeight="1">
      <c r="A94" s="29"/>
      <c r="B94" s="37" t="s">
        <v>408</v>
      </c>
      <c r="C94" s="30">
        <f>C4-21</f>
        <v>43310</v>
      </c>
      <c r="D94" s="37" t="s">
        <v>406</v>
      </c>
    </row>
    <row r="95" spans="1:4" ht="125.25" customHeight="1">
      <c r="A95" s="105">
        <v>45</v>
      </c>
      <c r="B95" s="23" t="s">
        <v>409</v>
      </c>
      <c r="C95" s="23" t="s">
        <v>553</v>
      </c>
      <c r="D95" s="23" t="s">
        <v>396</v>
      </c>
    </row>
    <row r="96" spans="1:4" ht="124.8">
      <c r="A96" s="105">
        <v>46</v>
      </c>
      <c r="B96" s="23" t="s">
        <v>158</v>
      </c>
      <c r="C96" s="23" t="s">
        <v>159</v>
      </c>
      <c r="D96" s="23" t="s">
        <v>396</v>
      </c>
    </row>
    <row r="97" spans="1:4" ht="78">
      <c r="A97" s="105">
        <v>47</v>
      </c>
      <c r="B97" s="23" t="s">
        <v>160</v>
      </c>
      <c r="C97" s="23" t="s">
        <v>161</v>
      </c>
      <c r="D97" s="23" t="s">
        <v>396</v>
      </c>
    </row>
    <row r="98" spans="1:4" ht="78" customHeight="1">
      <c r="A98" s="105">
        <v>48</v>
      </c>
      <c r="B98" s="23" t="s">
        <v>163</v>
      </c>
      <c r="C98" s="23" t="s">
        <v>164</v>
      </c>
      <c r="D98" s="23" t="s">
        <v>165</v>
      </c>
    </row>
    <row r="99" spans="1:4" ht="93.6">
      <c r="A99" s="105">
        <v>49</v>
      </c>
      <c r="B99" s="23" t="s">
        <v>582</v>
      </c>
      <c r="C99" s="23" t="s">
        <v>554</v>
      </c>
      <c r="D99" s="23" t="s">
        <v>168</v>
      </c>
    </row>
    <row r="100" spans="1:4" ht="171.6">
      <c r="A100" s="105">
        <v>50</v>
      </c>
      <c r="B100" s="23" t="s">
        <v>410</v>
      </c>
      <c r="C100" s="23" t="s">
        <v>170</v>
      </c>
      <c r="D100" s="23" t="s">
        <v>171</v>
      </c>
    </row>
    <row r="101" spans="1:4" ht="109.2">
      <c r="A101" s="105">
        <v>51</v>
      </c>
      <c r="B101" s="23" t="s">
        <v>411</v>
      </c>
      <c r="C101" s="23" t="s">
        <v>173</v>
      </c>
      <c r="D101" s="23" t="s">
        <v>40</v>
      </c>
    </row>
    <row r="102" spans="1:4" ht="93" customHeight="1">
      <c r="A102" s="105">
        <v>52</v>
      </c>
      <c r="B102" s="23" t="s">
        <v>412</v>
      </c>
      <c r="C102" s="23" t="s">
        <v>555</v>
      </c>
      <c r="D102" s="23" t="s">
        <v>413</v>
      </c>
    </row>
    <row r="103" spans="1:4" ht="74.25" customHeight="1">
      <c r="A103" s="105">
        <v>53</v>
      </c>
      <c r="B103" s="140" t="s">
        <v>177</v>
      </c>
      <c r="C103" s="140" t="s">
        <v>178</v>
      </c>
      <c r="D103" s="140" t="s">
        <v>179</v>
      </c>
    </row>
    <row r="104" spans="1:4">
      <c r="A104" s="100">
        <v>54</v>
      </c>
      <c r="B104" s="137" t="s">
        <v>414</v>
      </c>
      <c r="C104" s="137" t="s">
        <v>180</v>
      </c>
      <c r="D104" s="137" t="s">
        <v>181</v>
      </c>
    </row>
    <row r="105" spans="1:4" ht="194.25" customHeight="1">
      <c r="A105" s="29"/>
      <c r="B105" s="138" t="s">
        <v>587</v>
      </c>
      <c r="C105" s="139">
        <f>C3+20</f>
        <v>43293</v>
      </c>
      <c r="D105" s="138" t="s">
        <v>182</v>
      </c>
    </row>
    <row r="106" spans="1:4" ht="121.5" customHeight="1">
      <c r="A106" s="105">
        <v>55</v>
      </c>
      <c r="B106" s="140" t="s">
        <v>417</v>
      </c>
      <c r="C106" s="140" t="s">
        <v>183</v>
      </c>
      <c r="D106" s="140" t="s">
        <v>418</v>
      </c>
    </row>
    <row r="107" spans="1:4">
      <c r="A107" s="100">
        <v>56</v>
      </c>
      <c r="B107" s="136" t="s">
        <v>185</v>
      </c>
      <c r="C107" s="136" t="s">
        <v>188</v>
      </c>
      <c r="D107" s="136" t="s">
        <v>95</v>
      </c>
    </row>
    <row r="108" spans="1:4" ht="74.25" customHeight="1">
      <c r="A108" s="29"/>
      <c r="B108" s="135" t="s">
        <v>186</v>
      </c>
      <c r="C108" s="139">
        <f>C4-21</f>
        <v>43310</v>
      </c>
      <c r="D108" s="135" t="s">
        <v>187</v>
      </c>
    </row>
    <row r="109" spans="1:4">
      <c r="A109" s="100">
        <v>57</v>
      </c>
      <c r="B109" s="102" t="s">
        <v>189</v>
      </c>
      <c r="C109" s="102" t="s">
        <v>188</v>
      </c>
      <c r="D109" s="137" t="s">
        <v>130</v>
      </c>
    </row>
    <row r="110" spans="1:4" ht="181.5" customHeight="1">
      <c r="A110" s="29"/>
      <c r="B110" s="17" t="s">
        <v>419</v>
      </c>
      <c r="C110" s="30">
        <f>C4+7</f>
        <v>43338</v>
      </c>
      <c r="D110" s="138" t="s">
        <v>577</v>
      </c>
    </row>
    <row r="111" spans="1:4">
      <c r="A111" s="100">
        <v>58</v>
      </c>
      <c r="B111" s="103" t="s">
        <v>191</v>
      </c>
      <c r="C111" s="106" t="s">
        <v>190</v>
      </c>
      <c r="D111" s="103" t="s">
        <v>130</v>
      </c>
    </row>
    <row r="112" spans="1:4" ht="93.6">
      <c r="A112" s="29"/>
      <c r="B112" s="37" t="s">
        <v>422</v>
      </c>
      <c r="C112" s="16">
        <f>DATE(YEAR(C4)+3,MONTH(C4),DAY(C4))</f>
        <v>44427</v>
      </c>
      <c r="D112" s="37" t="s">
        <v>424</v>
      </c>
    </row>
    <row r="113" spans="1:4" ht="62.4">
      <c r="A113" s="105">
        <v>59</v>
      </c>
      <c r="B113" s="24" t="s">
        <v>192</v>
      </c>
      <c r="C113" s="24" t="s">
        <v>193</v>
      </c>
      <c r="D113" s="24" t="s">
        <v>194</v>
      </c>
    </row>
    <row r="114" spans="1:4">
      <c r="A114" s="196" t="s">
        <v>195</v>
      </c>
      <c r="B114" s="197"/>
      <c r="C114" s="197"/>
      <c r="D114" s="198"/>
    </row>
    <row r="115" spans="1:4">
      <c r="A115" s="100">
        <v>60</v>
      </c>
      <c r="B115" s="102" t="s">
        <v>196</v>
      </c>
      <c r="C115" s="102" t="s">
        <v>9</v>
      </c>
      <c r="D115" s="102" t="s">
        <v>198</v>
      </c>
    </row>
    <row r="116" spans="1:4" ht="62.4">
      <c r="A116" s="29"/>
      <c r="B116" s="15" t="s">
        <v>197</v>
      </c>
      <c r="C116" s="30">
        <f>C3+6</f>
        <v>43279</v>
      </c>
      <c r="D116" s="36" t="s">
        <v>199</v>
      </c>
    </row>
    <row r="117" spans="1:4">
      <c r="A117" s="100">
        <v>61</v>
      </c>
      <c r="B117" s="102" t="s">
        <v>200</v>
      </c>
      <c r="C117" s="78" t="s">
        <v>9</v>
      </c>
      <c r="D117" s="103" t="s">
        <v>102</v>
      </c>
    </row>
    <row r="118" spans="1:4" ht="46.8">
      <c r="A118" s="29"/>
      <c r="B118" s="17" t="s">
        <v>203</v>
      </c>
      <c r="C118" s="79">
        <f>C4-15</f>
        <v>43316</v>
      </c>
      <c r="D118" s="17" t="s">
        <v>425</v>
      </c>
    </row>
    <row r="119" spans="1:4">
      <c r="A119" s="100">
        <v>62</v>
      </c>
      <c r="B119" s="101" t="s">
        <v>97</v>
      </c>
      <c r="C119" s="101" t="s">
        <v>9</v>
      </c>
      <c r="D119" s="101" t="s">
        <v>209</v>
      </c>
    </row>
    <row r="120" spans="1:4" ht="78">
      <c r="A120" s="29"/>
      <c r="B120" s="15" t="s">
        <v>426</v>
      </c>
      <c r="C120" s="30">
        <f>C4+10</f>
        <v>43341</v>
      </c>
      <c r="D120" s="37" t="s">
        <v>210</v>
      </c>
    </row>
    <row r="121" spans="1:4" ht="124.8">
      <c r="A121" s="105">
        <v>63</v>
      </c>
      <c r="B121" s="24" t="s">
        <v>214</v>
      </c>
      <c r="C121" s="24" t="s">
        <v>213</v>
      </c>
      <c r="D121" s="24" t="s">
        <v>179</v>
      </c>
    </row>
    <row r="122" spans="1:4" ht="78">
      <c r="A122" s="105">
        <v>64</v>
      </c>
      <c r="B122" s="23" t="s">
        <v>427</v>
      </c>
      <c r="C122" s="23" t="s">
        <v>556</v>
      </c>
      <c r="D122" s="24" t="s">
        <v>179</v>
      </c>
    </row>
    <row r="123" spans="1:4" ht="171.6">
      <c r="A123" s="105">
        <v>65</v>
      </c>
      <c r="B123" s="23" t="s">
        <v>429</v>
      </c>
      <c r="C123" s="23" t="s">
        <v>430</v>
      </c>
      <c r="D123" s="23" t="s">
        <v>47</v>
      </c>
    </row>
    <row r="124" spans="1:4" ht="46.8">
      <c r="A124" s="100">
        <v>66</v>
      </c>
      <c r="B124" s="102" t="s">
        <v>431</v>
      </c>
      <c r="C124" s="102"/>
      <c r="D124" s="102"/>
    </row>
    <row r="125" spans="1:4" ht="83.25" customHeight="1">
      <c r="A125" s="99"/>
      <c r="B125" s="36" t="s">
        <v>222</v>
      </c>
      <c r="C125" s="36" t="s">
        <v>227</v>
      </c>
      <c r="D125" s="36" t="s">
        <v>418</v>
      </c>
    </row>
    <row r="126" spans="1:4" ht="93.6">
      <c r="A126" s="29"/>
      <c r="B126" s="17" t="s">
        <v>223</v>
      </c>
      <c r="C126" s="17" t="s">
        <v>224</v>
      </c>
      <c r="D126" s="17" t="s">
        <v>432</v>
      </c>
    </row>
    <row r="127" spans="1:4" ht="62.4">
      <c r="A127" s="105">
        <v>67</v>
      </c>
      <c r="B127" s="24" t="s">
        <v>491</v>
      </c>
      <c r="C127" s="24" t="s">
        <v>593</v>
      </c>
      <c r="D127" s="24" t="s">
        <v>433</v>
      </c>
    </row>
    <row r="128" spans="1:4" ht="62.4">
      <c r="A128" s="105">
        <v>68</v>
      </c>
      <c r="B128" s="23" t="s">
        <v>492</v>
      </c>
      <c r="C128" s="23" t="s">
        <v>557</v>
      </c>
      <c r="D128" s="23" t="s">
        <v>232</v>
      </c>
    </row>
    <row r="129" spans="1:10" ht="93.6">
      <c r="A129" s="105">
        <v>69</v>
      </c>
      <c r="B129" s="23" t="s">
        <v>233</v>
      </c>
      <c r="C129" s="23" t="s">
        <v>234</v>
      </c>
      <c r="D129" s="23" t="s">
        <v>239</v>
      </c>
    </row>
    <row r="130" spans="1:10" ht="188.25" customHeight="1">
      <c r="A130" s="105">
        <v>70</v>
      </c>
      <c r="B130" s="23" t="s">
        <v>235</v>
      </c>
      <c r="C130" s="23" t="s">
        <v>236</v>
      </c>
      <c r="D130" s="23" t="s">
        <v>418</v>
      </c>
    </row>
    <row r="131" spans="1:10" ht="93.6">
      <c r="A131" s="105">
        <v>71</v>
      </c>
      <c r="B131" s="23" t="s">
        <v>237</v>
      </c>
      <c r="C131" s="23" t="s">
        <v>236</v>
      </c>
      <c r="D131" s="23" t="s">
        <v>418</v>
      </c>
    </row>
    <row r="132" spans="1:10" ht="109.2">
      <c r="A132" s="105">
        <v>72</v>
      </c>
      <c r="B132" s="23" t="s">
        <v>435</v>
      </c>
      <c r="C132" s="102" t="s">
        <v>436</v>
      </c>
      <c r="D132" s="102" t="s">
        <v>439</v>
      </c>
    </row>
    <row r="133" spans="1:10" ht="16.5" customHeight="1">
      <c r="A133" s="100">
        <v>73</v>
      </c>
      <c r="B133" s="102" t="s">
        <v>243</v>
      </c>
      <c r="C133" s="102" t="s">
        <v>558</v>
      </c>
      <c r="D133" s="102" t="s">
        <v>440</v>
      </c>
    </row>
    <row r="134" spans="1:10">
      <c r="A134" s="99"/>
      <c r="B134" s="10" t="s">
        <v>244</v>
      </c>
      <c r="C134" s="42" t="str">
        <f>"а с "&amp;LOWER(SUBSTITUTE(SUBSTITUTE(SUBSTITUTE(TEXT(C4-3,"Д ММММ ГГГГ"),"ь","я",1),"т ","та ",1),"й","я",1))&amp;" г."</f>
        <v>а с 16 августа 2018 г.</v>
      </c>
      <c r="D134" s="10" t="s">
        <v>242</v>
      </c>
    </row>
    <row r="135" spans="1:10" ht="218.4">
      <c r="A135" s="29"/>
      <c r="B135" s="17" t="s">
        <v>437</v>
      </c>
      <c r="C135" s="17" t="s">
        <v>241</v>
      </c>
      <c r="D135" s="17" t="s">
        <v>594</v>
      </c>
    </row>
    <row r="136" spans="1:10" ht="62.4">
      <c r="A136" s="105">
        <v>74</v>
      </c>
      <c r="B136" s="24" t="s">
        <v>254</v>
      </c>
      <c r="C136" s="24" t="s">
        <v>245</v>
      </c>
      <c r="D136" s="24" t="s">
        <v>40</v>
      </c>
    </row>
    <row r="137" spans="1:10" ht="62.4">
      <c r="A137" s="105">
        <v>75</v>
      </c>
      <c r="B137" s="24" t="s">
        <v>246</v>
      </c>
      <c r="C137" s="24" t="s">
        <v>559</v>
      </c>
      <c r="D137" s="24" t="s">
        <v>232</v>
      </c>
      <c r="G137" s="52"/>
      <c r="H137" s="52"/>
      <c r="I137" s="52"/>
      <c r="J137" s="52"/>
    </row>
    <row r="138" spans="1:10" ht="31.2">
      <c r="A138" s="100">
        <v>76</v>
      </c>
      <c r="B138" s="103" t="s">
        <v>252</v>
      </c>
      <c r="C138" s="101" t="str">
        <f>"После "&amp;LOWER(SUBSTITUTE(SUBSTITUTE(SUBSTITUTE(TEXT(C4,"Д ММММ ГГГГ"),"ь","я",1),"т ","та ",1),"й","я",1))&amp;" г."</f>
        <v>После 19 августа 2018 г.</v>
      </c>
      <c r="D138" s="102" t="s">
        <v>441</v>
      </c>
      <c r="G138" s="52"/>
      <c r="H138" s="52"/>
      <c r="I138" s="52"/>
      <c r="J138" s="52"/>
    </row>
    <row r="139" spans="1:10" ht="111" customHeight="1">
      <c r="A139" s="29"/>
      <c r="B139" s="37" t="s">
        <v>251</v>
      </c>
      <c r="C139" s="37" t="s">
        <v>249</v>
      </c>
      <c r="D139" s="17"/>
      <c r="G139" s="52"/>
      <c r="H139" s="52"/>
      <c r="I139" s="52"/>
      <c r="J139" s="52"/>
    </row>
    <row r="140" spans="1:10" ht="141.75" customHeight="1">
      <c r="A140" s="105">
        <v>77</v>
      </c>
      <c r="B140" s="24" t="s">
        <v>248</v>
      </c>
      <c r="C140" s="23" t="str">
        <f>"С "&amp;LOWER(SUBSTITUTE(SUBSTITUTE(SUBSTITUTE(TEXT(C4+60,"Д ММММ ГГГГ"),"ь","я",1),"т ","та ",1),"й","я",1))&amp;" г."</f>
        <v>С 18 октября 2018 г.</v>
      </c>
      <c r="D140" s="24" t="s">
        <v>253</v>
      </c>
    </row>
    <row r="141" spans="1:10" ht="48" customHeight="1">
      <c r="A141" s="105">
        <v>78</v>
      </c>
      <c r="B141" s="23" t="s">
        <v>255</v>
      </c>
      <c r="C141" s="23" t="s">
        <v>256</v>
      </c>
      <c r="D141" s="23" t="s">
        <v>418</v>
      </c>
    </row>
    <row r="142" spans="1:10">
      <c r="A142" s="165" t="s">
        <v>258</v>
      </c>
      <c r="B142" s="166"/>
      <c r="C142" s="166"/>
      <c r="D142" s="167"/>
    </row>
    <row r="143" spans="1:10">
      <c r="A143" s="100">
        <v>79</v>
      </c>
      <c r="B143" s="103" t="s">
        <v>259</v>
      </c>
      <c r="C143" s="103" t="s">
        <v>39</v>
      </c>
      <c r="D143" s="103" t="s">
        <v>260</v>
      </c>
    </row>
    <row r="144" spans="1:10" ht="47.25" customHeight="1">
      <c r="A144" s="29"/>
      <c r="B144" s="37" t="s">
        <v>442</v>
      </c>
      <c r="C144" s="107">
        <f>C4-15</f>
        <v>43316</v>
      </c>
      <c r="D144" s="37" t="s">
        <v>103</v>
      </c>
    </row>
    <row r="145" spans="1:6">
      <c r="A145" s="100">
        <v>80</v>
      </c>
      <c r="B145" s="103" t="s">
        <v>264</v>
      </c>
      <c r="C145" s="103" t="s">
        <v>9</v>
      </c>
      <c r="D145" s="103" t="s">
        <v>260</v>
      </c>
    </row>
    <row r="146" spans="1:6" ht="46.8">
      <c r="A146" s="29"/>
      <c r="B146" s="37" t="s">
        <v>443</v>
      </c>
      <c r="C146" s="30">
        <f>C4-15</f>
        <v>43316</v>
      </c>
      <c r="D146" s="37" t="s">
        <v>103</v>
      </c>
    </row>
    <row r="147" spans="1:6" ht="17.25" customHeight="1">
      <c r="A147" s="100">
        <v>81</v>
      </c>
      <c r="B147" s="103" t="s">
        <v>267</v>
      </c>
      <c r="C147" s="103" t="s">
        <v>39</v>
      </c>
      <c r="D147" s="103" t="s">
        <v>268</v>
      </c>
    </row>
    <row r="148" spans="1:6" ht="93.6">
      <c r="A148" s="29"/>
      <c r="B148" s="37"/>
      <c r="C148" s="107">
        <f>C4-9</f>
        <v>43322</v>
      </c>
      <c r="D148" s="37" t="s">
        <v>444</v>
      </c>
    </row>
    <row r="149" spans="1:6" ht="93.6">
      <c r="A149" s="105">
        <v>82</v>
      </c>
      <c r="B149" s="24" t="s">
        <v>270</v>
      </c>
      <c r="C149" s="24" t="s">
        <v>269</v>
      </c>
      <c r="D149" s="24" t="s">
        <v>40</v>
      </c>
    </row>
    <row r="150" spans="1:6">
      <c r="A150" s="100">
        <v>83</v>
      </c>
      <c r="B150" s="103" t="s">
        <v>271</v>
      </c>
      <c r="C150" s="103" t="s">
        <v>39</v>
      </c>
      <c r="D150" s="103" t="s">
        <v>102</v>
      </c>
    </row>
    <row r="151" spans="1:6" ht="46.8">
      <c r="A151" s="29"/>
      <c r="B151" s="37" t="s">
        <v>272</v>
      </c>
      <c r="C151" s="30">
        <f>C4-5</f>
        <v>43326</v>
      </c>
      <c r="D151" s="37" t="s">
        <v>103</v>
      </c>
    </row>
    <row r="152" spans="1:6">
      <c r="A152" s="100">
        <v>84</v>
      </c>
      <c r="B152" s="103" t="s">
        <v>274</v>
      </c>
      <c r="C152" s="103" t="s">
        <v>39</v>
      </c>
      <c r="D152" s="103" t="s">
        <v>209</v>
      </c>
    </row>
    <row r="153" spans="1:6" ht="31.2">
      <c r="A153" s="29"/>
      <c r="B153" s="37" t="s">
        <v>275</v>
      </c>
      <c r="C153" s="107">
        <f>C4-13</f>
        <v>43318</v>
      </c>
      <c r="D153" s="37" t="s">
        <v>273</v>
      </c>
    </row>
    <row r="154" spans="1:6">
      <c r="A154" s="100">
        <v>85</v>
      </c>
      <c r="B154" s="103" t="s">
        <v>276</v>
      </c>
      <c r="C154" s="74" t="s">
        <v>9</v>
      </c>
      <c r="D154" s="103" t="s">
        <v>102</v>
      </c>
    </row>
    <row r="155" spans="1:6" ht="46.8">
      <c r="A155" s="29"/>
      <c r="B155" s="37" t="s">
        <v>446</v>
      </c>
      <c r="C155" s="107">
        <f>C4-16</f>
        <v>43315</v>
      </c>
      <c r="D155" s="37" t="s">
        <v>103</v>
      </c>
    </row>
    <row r="156" spans="1:6">
      <c r="A156" s="99">
        <v>86</v>
      </c>
      <c r="B156" s="39" t="s">
        <v>447</v>
      </c>
      <c r="C156" s="113" t="s">
        <v>9</v>
      </c>
      <c r="D156" s="39" t="s">
        <v>209</v>
      </c>
      <c r="E156" s="52"/>
    </row>
    <row r="157" spans="1:6" ht="31.2">
      <c r="A157" s="29"/>
      <c r="B157" s="37" t="s">
        <v>448</v>
      </c>
      <c r="C157" s="107">
        <f>C4-4</f>
        <v>43327</v>
      </c>
      <c r="D157" s="37" t="s">
        <v>273</v>
      </c>
      <c r="E157" s="52"/>
    </row>
    <row r="158" spans="1:6" ht="20.25" customHeight="1">
      <c r="A158" s="100">
        <v>87</v>
      </c>
      <c r="B158" s="103" t="s">
        <v>281</v>
      </c>
      <c r="C158" s="103"/>
      <c r="D158" s="103"/>
    </row>
    <row r="159" spans="1:6">
      <c r="A159" s="99"/>
      <c r="B159" s="39" t="s">
        <v>449</v>
      </c>
      <c r="C159" s="42" t="str">
        <f>"с "&amp;LOWER(SUBSTITUTE(SUBSTITUTE(SUBSTITUTE(TEXT(C4-8,"Д ММММ ГГГГ"),"ь","я",1),"т ","та ",1),"й","я",1))&amp;" г."</f>
        <v>с 11 августа 2018 г.</v>
      </c>
      <c r="D159" s="39" t="s">
        <v>102</v>
      </c>
      <c r="E159" s="52"/>
      <c r="F159" s="52"/>
    </row>
    <row r="160" spans="1:6" ht="51" customHeight="1">
      <c r="A160" s="99"/>
      <c r="B160" s="39" t="s">
        <v>450</v>
      </c>
      <c r="C160" s="61" t="str">
        <f>"по "&amp;LOWER(SUBSTITUTE(SUBSTITUTE(SUBSTITUTE(TEXT(C4-4,"Д ММММ ГГГГ"),"ь","я",1),"т ","та ",1),"й","я",1))&amp;" г."</f>
        <v>по 15 августа 2018 г.</v>
      </c>
      <c r="D160" s="39" t="s">
        <v>103</v>
      </c>
      <c r="E160" s="52"/>
      <c r="F160" s="52"/>
    </row>
    <row r="161" spans="1:6">
      <c r="A161" s="99"/>
      <c r="B161" s="39" t="s">
        <v>284</v>
      </c>
      <c r="C161" s="133" t="str">
        <f>"с "&amp;LOWER(SUBSTITUTE(SUBSTITUTE(SUBSTITUTE(TEXT(C4-3,"Д ММММ ГГГГ"),"ь","я",1),"т ","та ",1),"й","я",1))&amp;" г."</f>
        <v>с 16 августа 2018 г.</v>
      </c>
      <c r="D161" s="39" t="s">
        <v>209</v>
      </c>
      <c r="E161" s="52"/>
      <c r="F161" s="52"/>
    </row>
    <row r="162" spans="1:6" ht="31.2">
      <c r="A162" s="29"/>
      <c r="B162" s="37" t="s">
        <v>285</v>
      </c>
      <c r="C162" s="19" t="str">
        <f>"по "&amp;LOWER(SUBSTITUTE(SUBSTITUTE(SUBSTITUTE(TEXT(C4-1,"Д ММММ ГГГГ"),"ь","я",1),"т ","та ",1),"й","я",1))&amp;" г."</f>
        <v>по 18 августа 2018 г.</v>
      </c>
      <c r="D162" s="37" t="s">
        <v>273</v>
      </c>
      <c r="E162" s="52"/>
      <c r="F162" s="52"/>
    </row>
    <row r="163" spans="1:6" ht="15" customHeight="1">
      <c r="A163" s="100">
        <v>88</v>
      </c>
      <c r="B163" s="103" t="s">
        <v>286</v>
      </c>
      <c r="C163" s="46">
        <f>C4-4</f>
        <v>43327</v>
      </c>
      <c r="D163" s="39" t="s">
        <v>102</v>
      </c>
      <c r="E163" s="52"/>
      <c r="F163" s="52"/>
    </row>
    <row r="164" spans="1:6" ht="46.8">
      <c r="A164" s="29"/>
      <c r="B164" s="37" t="s">
        <v>287</v>
      </c>
      <c r="C164" s="37" t="s">
        <v>288</v>
      </c>
      <c r="D164" s="39" t="s">
        <v>103</v>
      </c>
    </row>
    <row r="165" spans="1:6" ht="15.75" customHeight="1">
      <c r="A165" s="100">
        <v>89</v>
      </c>
      <c r="B165" s="103" t="s">
        <v>289</v>
      </c>
      <c r="C165" s="103" t="s">
        <v>39</v>
      </c>
      <c r="D165" s="103" t="s">
        <v>209</v>
      </c>
    </row>
    <row r="166" spans="1:6" ht="31.2">
      <c r="A166" s="29"/>
      <c r="B166" s="37" t="s">
        <v>290</v>
      </c>
      <c r="C166" s="30">
        <f>C4-8</f>
        <v>43323</v>
      </c>
      <c r="D166" s="37" t="s">
        <v>210</v>
      </c>
    </row>
    <row r="167" spans="1:6">
      <c r="A167" s="100">
        <v>90</v>
      </c>
      <c r="B167" s="103" t="s">
        <v>292</v>
      </c>
      <c r="C167" s="102" t="str">
        <f>"с "&amp;LOWER(SUBSTITUTE(SUBSTITUTE(SUBSTITUTE(TEXT(C4-7,"Д ММММ ГГГГ"),"ь","я",1),"т ","та ",1),"й","я",1))&amp;" г."</f>
        <v>с 12 августа 2018 г.</v>
      </c>
      <c r="D167" s="103" t="s">
        <v>209</v>
      </c>
    </row>
    <row r="168" spans="1:6">
      <c r="A168" s="99"/>
      <c r="B168" s="10" t="s">
        <v>293</v>
      </c>
      <c r="C168" s="10" t="s">
        <v>291</v>
      </c>
      <c r="D168" s="10" t="s">
        <v>295</v>
      </c>
    </row>
    <row r="169" spans="1:6" ht="31.2">
      <c r="A169" s="29"/>
      <c r="B169" s="15" t="s">
        <v>294</v>
      </c>
      <c r="C169" s="30">
        <f>C4</f>
        <v>43331</v>
      </c>
      <c r="D169" s="17" t="s">
        <v>296</v>
      </c>
    </row>
    <row r="170" spans="1:6">
      <c r="A170" s="100">
        <v>91</v>
      </c>
      <c r="B170" s="101" t="s">
        <v>297</v>
      </c>
      <c r="C170" s="101" t="s">
        <v>298</v>
      </c>
      <c r="D170" s="101" t="s">
        <v>209</v>
      </c>
    </row>
    <row r="171" spans="1:6" ht="31.2">
      <c r="A171" s="29"/>
      <c r="B171" s="15"/>
      <c r="C171" s="30">
        <f>C4</f>
        <v>43331</v>
      </c>
      <c r="D171" s="15" t="s">
        <v>210</v>
      </c>
    </row>
    <row r="172" spans="1:6">
      <c r="A172" s="100">
        <v>92</v>
      </c>
      <c r="B172" s="101" t="s">
        <v>299</v>
      </c>
      <c r="C172" s="46">
        <f>C4</f>
        <v>43331</v>
      </c>
      <c r="D172" s="101" t="s">
        <v>209</v>
      </c>
    </row>
    <row r="173" spans="1:6" ht="62.4">
      <c r="A173" s="29"/>
      <c r="B173" s="17" t="s">
        <v>300</v>
      </c>
      <c r="C173" s="15" t="s">
        <v>301</v>
      </c>
      <c r="D173" s="17" t="s">
        <v>210</v>
      </c>
    </row>
    <row r="174" spans="1:6" ht="46.8">
      <c r="A174" s="105">
        <v>93</v>
      </c>
      <c r="B174" s="23" t="s">
        <v>302</v>
      </c>
      <c r="C174" s="23" t="s">
        <v>303</v>
      </c>
      <c r="D174" s="23" t="s">
        <v>206</v>
      </c>
    </row>
    <row r="175" spans="1:6" ht="62.4">
      <c r="A175" s="105">
        <v>94</v>
      </c>
      <c r="B175" s="23" t="s">
        <v>304</v>
      </c>
      <c r="C175" s="23" t="s">
        <v>305</v>
      </c>
      <c r="D175" s="23" t="s">
        <v>206</v>
      </c>
    </row>
    <row r="176" spans="1:6">
      <c r="A176" s="100">
        <v>95</v>
      </c>
      <c r="B176" s="102" t="s">
        <v>451</v>
      </c>
      <c r="C176" s="102" t="s">
        <v>9</v>
      </c>
      <c r="D176" s="102" t="s">
        <v>102</v>
      </c>
    </row>
    <row r="177" spans="1:4" ht="46.8">
      <c r="A177" s="29"/>
      <c r="B177" s="17"/>
      <c r="C177" s="30">
        <f>C4+3</f>
        <v>43334</v>
      </c>
      <c r="D177" s="17" t="s">
        <v>103</v>
      </c>
    </row>
    <row r="178" spans="1:4" ht="62.4">
      <c r="A178" s="105">
        <v>96</v>
      </c>
      <c r="B178" s="23" t="s">
        <v>452</v>
      </c>
      <c r="C178" s="23" t="s">
        <v>328</v>
      </c>
      <c r="D178" s="23" t="s">
        <v>40</v>
      </c>
    </row>
    <row r="179" spans="1:4" ht="78">
      <c r="A179" s="105">
        <v>97</v>
      </c>
      <c r="B179" s="23" t="s">
        <v>454</v>
      </c>
      <c r="C179" s="23" t="s">
        <v>334</v>
      </c>
      <c r="D179" s="23" t="s">
        <v>40</v>
      </c>
    </row>
    <row r="180" spans="1:4" ht="140.4">
      <c r="A180" s="105">
        <v>98</v>
      </c>
      <c r="B180" s="23" t="s">
        <v>455</v>
      </c>
      <c r="C180" s="23" t="s">
        <v>456</v>
      </c>
      <c r="D180" s="23" t="s">
        <v>457</v>
      </c>
    </row>
    <row r="181" spans="1:4" ht="202.8">
      <c r="A181" s="105">
        <v>99</v>
      </c>
      <c r="B181" s="23" t="s">
        <v>458</v>
      </c>
      <c r="C181" s="23" t="s">
        <v>459</v>
      </c>
      <c r="D181" s="23" t="s">
        <v>40</v>
      </c>
    </row>
    <row r="182" spans="1:4" ht="45.75" customHeight="1">
      <c r="A182" s="105">
        <v>100</v>
      </c>
      <c r="B182" s="23" t="s">
        <v>453</v>
      </c>
      <c r="C182" s="23" t="s">
        <v>341</v>
      </c>
      <c r="D182" s="23" t="s">
        <v>40</v>
      </c>
    </row>
    <row r="183" spans="1:4" ht="16.5" customHeight="1">
      <c r="A183" s="100">
        <v>101</v>
      </c>
      <c r="B183" s="102" t="s">
        <v>342</v>
      </c>
      <c r="C183" s="102" t="s">
        <v>9</v>
      </c>
      <c r="D183" s="102" t="s">
        <v>102</v>
      </c>
    </row>
    <row r="184" spans="1:4" ht="47.25" customHeight="1">
      <c r="A184" s="29"/>
      <c r="B184" s="17" t="s">
        <v>460</v>
      </c>
      <c r="C184" s="30">
        <f>C4+19</f>
        <v>43350</v>
      </c>
      <c r="D184" s="17" t="s">
        <v>103</v>
      </c>
    </row>
    <row r="185" spans="1:4">
      <c r="A185" s="100">
        <v>102</v>
      </c>
      <c r="B185" s="102" t="s">
        <v>344</v>
      </c>
      <c r="C185" s="102" t="s">
        <v>39</v>
      </c>
      <c r="D185" s="102" t="s">
        <v>102</v>
      </c>
    </row>
    <row r="186" spans="1:4" ht="46.8">
      <c r="A186" s="29"/>
      <c r="B186" s="17" t="s">
        <v>345</v>
      </c>
      <c r="C186" s="30">
        <f>C4+59</f>
        <v>43390</v>
      </c>
      <c r="D186" s="17" t="s">
        <v>103</v>
      </c>
    </row>
    <row r="187" spans="1:4">
      <c r="B187" s="71"/>
      <c r="C187" s="71"/>
      <c r="D187" s="71"/>
    </row>
    <row r="188" spans="1:4">
      <c r="B188" s="71"/>
      <c r="C188" s="71"/>
      <c r="D188" s="71"/>
    </row>
    <row r="189" spans="1:4">
      <c r="B189" s="71"/>
      <c r="C189" s="71"/>
      <c r="D189" s="71"/>
    </row>
    <row r="190" spans="1:4">
      <c r="B190" s="71"/>
      <c r="C190" s="71"/>
      <c r="D190" s="71"/>
    </row>
    <row r="191" spans="1:4">
      <c r="B191" s="71"/>
      <c r="C191" s="71"/>
      <c r="D191" s="71"/>
    </row>
    <row r="192" spans="1:4">
      <c r="A192" s="5"/>
      <c r="B192" s="71"/>
      <c r="C192" s="71"/>
      <c r="D192" s="71"/>
    </row>
    <row r="193" spans="1:4">
      <c r="A193" s="5"/>
      <c r="B193" s="71"/>
      <c r="C193" s="71"/>
      <c r="D193" s="71"/>
    </row>
    <row r="194" spans="1:4">
      <c r="A194" s="5"/>
      <c r="B194" s="71"/>
      <c r="C194" s="71"/>
      <c r="D194" s="71"/>
    </row>
    <row r="195" spans="1:4">
      <c r="A195" s="5"/>
      <c r="B195" s="71"/>
      <c r="C195" s="71"/>
      <c r="D195" s="71"/>
    </row>
    <row r="196" spans="1:4">
      <c r="A196" s="5"/>
      <c r="B196" s="71"/>
      <c r="C196" s="71"/>
      <c r="D196" s="71"/>
    </row>
    <row r="197" spans="1:4">
      <c r="A197" s="5"/>
      <c r="B197" s="71"/>
      <c r="C197" s="71"/>
      <c r="D197" s="71"/>
    </row>
    <row r="198" spans="1:4">
      <c r="A198" s="5"/>
      <c r="B198" s="71"/>
      <c r="C198" s="71"/>
      <c r="D198" s="71"/>
    </row>
    <row r="199" spans="1:4">
      <c r="A199" s="5"/>
      <c r="B199" s="71"/>
      <c r="C199" s="71"/>
      <c r="D199" s="71"/>
    </row>
  </sheetData>
  <mergeCells count="31">
    <mergeCell ref="A48:D48"/>
    <mergeCell ref="A58:D58"/>
    <mergeCell ref="A114:D114"/>
    <mergeCell ref="A142:D142"/>
    <mergeCell ref="A30:A31"/>
    <mergeCell ref="A32:A33"/>
    <mergeCell ref="A34:A35"/>
    <mergeCell ref="B34:B35"/>
    <mergeCell ref="D34:D35"/>
    <mergeCell ref="A36:A37"/>
    <mergeCell ref="A29:D29"/>
    <mergeCell ref="A15:A18"/>
    <mergeCell ref="B15:B18"/>
    <mergeCell ref="D15:D18"/>
    <mergeCell ref="A19:D19"/>
    <mergeCell ref="A20:A21"/>
    <mergeCell ref="B20:B21"/>
    <mergeCell ref="D20:D21"/>
    <mergeCell ref="A22:A23"/>
    <mergeCell ref="B22:B23"/>
    <mergeCell ref="D22:D23"/>
    <mergeCell ref="A25:A26"/>
    <mergeCell ref="A27:A28"/>
    <mergeCell ref="B1:D1"/>
    <mergeCell ref="A12:A13"/>
    <mergeCell ref="B12:B13"/>
    <mergeCell ref="D12:D13"/>
    <mergeCell ref="A7:D7"/>
    <mergeCell ref="A8:A11"/>
    <mergeCell ref="B8:B11"/>
    <mergeCell ref="D8:D11"/>
  </mergeCells>
  <pageMargins left="0.59055118110236227" right="0.39370078740157483" top="0.35433070866141736" bottom="0.47244094488188981" header="0.27559055118110237" footer="0.27559055118110237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201"/>
  <sheetViews>
    <sheetView workbookViewId="0">
      <selection activeCell="H4" sqref="H4"/>
    </sheetView>
  </sheetViews>
  <sheetFormatPr defaultColWidth="9.109375" defaultRowHeight="15.6"/>
  <cols>
    <col min="1" max="1" width="4.6640625" style="25" customWidth="1"/>
    <col min="2" max="2" width="42.109375" style="5" customWidth="1"/>
    <col min="3" max="3" width="22.33203125" style="5" customWidth="1"/>
    <col min="4" max="4" width="23.6640625" style="5" customWidth="1"/>
    <col min="5" max="16384" width="9.109375" style="5"/>
  </cols>
  <sheetData>
    <row r="1" spans="1:6" ht="41.25" customHeight="1">
      <c r="A1" s="146" t="s">
        <v>580</v>
      </c>
      <c r="B1" s="158" t="s">
        <v>609</v>
      </c>
      <c r="C1" s="158"/>
      <c r="D1" s="158"/>
      <c r="E1" s="146"/>
      <c r="F1" s="146"/>
    </row>
    <row r="2" spans="1:6" ht="40.5" customHeight="1">
      <c r="B2" s="2" t="s">
        <v>0</v>
      </c>
      <c r="C2" s="4">
        <v>43178</v>
      </c>
    </row>
    <row r="3" spans="1:6" ht="30.75" customHeight="1">
      <c r="B3" s="1" t="s">
        <v>1</v>
      </c>
      <c r="C3" s="4">
        <v>43180</v>
      </c>
      <c r="D3" s="52"/>
      <c r="E3" s="3"/>
    </row>
    <row r="4" spans="1:6" ht="23.25" customHeight="1">
      <c r="B4" s="1" t="s">
        <v>2</v>
      </c>
      <c r="C4" s="4">
        <v>43233</v>
      </c>
    </row>
    <row r="6" spans="1:6">
      <c r="A6" s="26" t="s">
        <v>4</v>
      </c>
      <c r="B6" s="7" t="s">
        <v>3</v>
      </c>
      <c r="C6" s="7" t="s">
        <v>5</v>
      </c>
      <c r="D6" s="7" t="s">
        <v>6</v>
      </c>
      <c r="E6" s="6"/>
    </row>
    <row r="7" spans="1:6" ht="21.75" customHeight="1">
      <c r="A7" s="165" t="s">
        <v>348</v>
      </c>
      <c r="B7" s="166"/>
      <c r="C7" s="166"/>
      <c r="D7" s="167"/>
    </row>
    <row r="8" spans="1:6" ht="18" customHeight="1">
      <c r="A8" s="173">
        <v>1</v>
      </c>
      <c r="B8" s="168" t="s">
        <v>7</v>
      </c>
      <c r="C8" s="62" t="s">
        <v>9</v>
      </c>
      <c r="D8" s="168" t="s">
        <v>40</v>
      </c>
    </row>
    <row r="9" spans="1:6">
      <c r="A9" s="174"/>
      <c r="B9" s="169"/>
      <c r="C9" s="9">
        <f>C4-21</f>
        <v>43212</v>
      </c>
      <c r="D9" s="171"/>
    </row>
    <row r="10" spans="1:6" ht="124.8">
      <c r="A10" s="174"/>
      <c r="B10" s="169"/>
      <c r="C10" s="10" t="s">
        <v>578</v>
      </c>
      <c r="D10" s="171"/>
    </row>
    <row r="11" spans="1:6" ht="19.5" customHeight="1">
      <c r="A11" s="174"/>
      <c r="B11" s="170"/>
      <c r="C11" s="16">
        <f>C4-3</f>
        <v>43230</v>
      </c>
      <c r="D11" s="172"/>
    </row>
    <row r="12" spans="1:6" ht="17.25" customHeight="1">
      <c r="A12" s="177">
        <v>2</v>
      </c>
      <c r="B12" s="168" t="s">
        <v>11</v>
      </c>
      <c r="C12" s="62" t="s">
        <v>9</v>
      </c>
      <c r="D12" s="175" t="s">
        <v>12</v>
      </c>
    </row>
    <row r="13" spans="1:6" ht="83.25" customHeight="1">
      <c r="A13" s="161"/>
      <c r="B13" s="170"/>
      <c r="C13" s="16">
        <f>C4-28</f>
        <v>43205</v>
      </c>
      <c r="D13" s="161"/>
    </row>
    <row r="14" spans="1:6" ht="116.25" customHeight="1">
      <c r="A14" s="147">
        <v>3</v>
      </c>
      <c r="B14" s="24" t="s">
        <v>13</v>
      </c>
      <c r="C14" s="24" t="s">
        <v>14</v>
      </c>
      <c r="D14" s="24" t="s">
        <v>40</v>
      </c>
    </row>
    <row r="15" spans="1:6" ht="15.75" customHeight="1">
      <c r="A15" s="160">
        <v>4</v>
      </c>
      <c r="B15" s="175" t="s">
        <v>579</v>
      </c>
      <c r="C15" s="142" t="s">
        <v>9</v>
      </c>
      <c r="D15" s="175" t="s">
        <v>16</v>
      </c>
    </row>
    <row r="16" spans="1:6">
      <c r="A16" s="176"/>
      <c r="B16" s="192"/>
      <c r="C16" s="73">
        <f>C4-11</f>
        <v>43222</v>
      </c>
      <c r="D16" s="192"/>
    </row>
    <row r="17" spans="1:4" ht="31.2">
      <c r="A17" s="176"/>
      <c r="B17" s="192"/>
      <c r="C17" s="39" t="s">
        <v>15</v>
      </c>
      <c r="D17" s="192"/>
    </row>
    <row r="18" spans="1:4" ht="21.75" customHeight="1">
      <c r="A18" s="161"/>
      <c r="B18" s="180"/>
      <c r="C18" s="16">
        <f>C4-1</f>
        <v>43232</v>
      </c>
      <c r="D18" s="180"/>
    </row>
    <row r="19" spans="1:4" ht="24" customHeight="1">
      <c r="A19" s="193" t="s">
        <v>19</v>
      </c>
      <c r="B19" s="194"/>
      <c r="C19" s="194"/>
      <c r="D19" s="195"/>
    </row>
    <row r="20" spans="1:4" ht="16.5" customHeight="1">
      <c r="A20" s="160">
        <v>5</v>
      </c>
      <c r="B20" s="175" t="s">
        <v>17</v>
      </c>
      <c r="C20" s="142" t="s">
        <v>9</v>
      </c>
      <c r="D20" s="175" t="s">
        <v>18</v>
      </c>
    </row>
    <row r="21" spans="1:4" ht="31.5" customHeight="1">
      <c r="A21" s="161"/>
      <c r="B21" s="180"/>
      <c r="C21" s="16">
        <f>C4-8</f>
        <v>43225</v>
      </c>
      <c r="D21" s="161"/>
    </row>
    <row r="22" spans="1:4" ht="15" customHeight="1">
      <c r="A22" s="160">
        <v>6</v>
      </c>
      <c r="B22" s="175" t="s">
        <v>20</v>
      </c>
      <c r="C22" s="142" t="s">
        <v>9</v>
      </c>
      <c r="D22" s="175" t="s">
        <v>588</v>
      </c>
    </row>
    <row r="23" spans="1:4" ht="33" customHeight="1">
      <c r="A23" s="161"/>
      <c r="B23" s="180"/>
      <c r="C23" s="16">
        <f>C4-1</f>
        <v>43232</v>
      </c>
      <c r="D23" s="180"/>
    </row>
    <row r="24" spans="1:4" ht="32.25" customHeight="1">
      <c r="A24" s="147">
        <v>7</v>
      </c>
      <c r="B24" s="95" t="s">
        <v>22</v>
      </c>
      <c r="C24" s="147" t="str">
        <f>"С "&amp;LOWER(SUBSTITUTE(SUBSTITUTE(SUBSTITUTE(TEXT(C4-8,"ДД ММММ ГГГГ"),"ь","я",1),"т ","та ",1),"й","я",1))&amp;" г."</f>
        <v>С 05 мая 2018 г.</v>
      </c>
      <c r="D24" s="24" t="s">
        <v>37</v>
      </c>
    </row>
    <row r="25" spans="1:4">
      <c r="A25" s="160">
        <v>8</v>
      </c>
      <c r="B25" s="145" t="s">
        <v>575</v>
      </c>
      <c r="C25" s="142" t="s">
        <v>9</v>
      </c>
      <c r="D25" s="145" t="s">
        <v>573</v>
      </c>
    </row>
    <row r="26" spans="1:4" ht="46.8">
      <c r="A26" s="161"/>
      <c r="B26" s="37" t="s">
        <v>576</v>
      </c>
      <c r="C26" s="16">
        <f>C4-1</f>
        <v>43232</v>
      </c>
      <c r="D26" s="37" t="s">
        <v>574</v>
      </c>
    </row>
    <row r="27" spans="1:4" ht="15.75" customHeight="1">
      <c r="A27" s="160">
        <v>9</v>
      </c>
      <c r="B27" s="143" t="s">
        <v>27</v>
      </c>
      <c r="C27" s="8" t="s">
        <v>9</v>
      </c>
      <c r="D27" s="144" t="s">
        <v>29</v>
      </c>
    </row>
    <row r="28" spans="1:4" ht="31.5" customHeight="1">
      <c r="A28" s="161"/>
      <c r="B28" s="15" t="s">
        <v>28</v>
      </c>
      <c r="C28" s="16">
        <f>C4-1</f>
        <v>43232</v>
      </c>
      <c r="D28" s="17" t="s">
        <v>30</v>
      </c>
    </row>
    <row r="29" spans="1:4">
      <c r="A29" s="165" t="s">
        <v>31</v>
      </c>
      <c r="B29" s="166"/>
      <c r="C29" s="166"/>
      <c r="D29" s="167"/>
    </row>
    <row r="30" spans="1:4" ht="15" customHeight="1">
      <c r="A30" s="160">
        <v>10</v>
      </c>
      <c r="B30" s="145" t="s">
        <v>306</v>
      </c>
      <c r="C30" s="142" t="s">
        <v>9</v>
      </c>
      <c r="D30" s="145" t="s">
        <v>307</v>
      </c>
    </row>
    <row r="31" spans="1:4" ht="155.25" customHeight="1">
      <c r="A31" s="161"/>
      <c r="B31" s="37" t="s">
        <v>349</v>
      </c>
      <c r="C31" s="16">
        <f>C3+2</f>
        <v>43182</v>
      </c>
      <c r="D31" s="37" t="s">
        <v>308</v>
      </c>
    </row>
    <row r="32" spans="1:4" ht="19.5" customHeight="1">
      <c r="A32" s="160">
        <v>11</v>
      </c>
      <c r="B32" s="145" t="s">
        <v>589</v>
      </c>
      <c r="C32" s="142" t="str">
        <f>"С "&amp;LOWER(SUBSTITUTE(SUBSTITUTE(SUBSTITUTE(TEXT(C3+1,"ДД ММММ ГГГГ"),"ь","я",1),"т ","та ",1),"й","я",1))&amp;" г."</f>
        <v>С 22 марта 2018 г.</v>
      </c>
      <c r="D32" s="145" t="s">
        <v>35</v>
      </c>
    </row>
    <row r="33" spans="1:4">
      <c r="A33" s="161"/>
      <c r="B33" s="37" t="s">
        <v>351</v>
      </c>
      <c r="C33" s="29" t="str">
        <f>"по "&amp;LOWER(SUBSTITUTE(SUBSTITUTE(SUBSTITUTE(TEXT(C3+21,"Д ММММ ГГГГ"),"ь","я",1),"т ","та ",1),"й","я",1))&amp;" г."</f>
        <v>по 11 апреля 2018 г.</v>
      </c>
      <c r="D33" s="37" t="s">
        <v>36</v>
      </c>
    </row>
    <row r="34" spans="1:4" ht="18" customHeight="1">
      <c r="A34" s="160">
        <v>12</v>
      </c>
      <c r="B34" s="175" t="s">
        <v>352</v>
      </c>
      <c r="C34" s="142" t="str">
        <f>"С "&amp;LOWER(SUBSTITUTE(SUBSTITUTE(SUBSTITUTE(TEXT(C3+1,"ДД ММММ ГГГГ"),"ь","я",1),"т ","та ",1),"й","я",1))&amp;" г."</f>
        <v>С 22 марта 2018 г.</v>
      </c>
      <c r="D34" s="175" t="s">
        <v>38</v>
      </c>
    </row>
    <row r="35" spans="1:4" ht="42.75" customHeight="1">
      <c r="A35" s="161"/>
      <c r="B35" s="180"/>
      <c r="C35" s="29" t="str">
        <f>"по "&amp;LOWER(SUBSTITUTE(SUBSTITUTE(SUBSTITUTE(TEXT(C3+21,"Д ММММ ГГГГ"),"ь","я",1),"т ","та ",1),"й","я",1))&amp;" г."</f>
        <v>по 11 апреля 2018 г.</v>
      </c>
      <c r="D35" s="180"/>
    </row>
    <row r="36" spans="1:4">
      <c r="A36" s="160">
        <v>13</v>
      </c>
      <c r="B36" s="144" t="s">
        <v>505</v>
      </c>
      <c r="C36" s="8" t="str">
        <f>"С "&amp;LOWER(SUBSTITUTE(SUBSTITUTE(SUBSTITUTE(TEXT(C3+1,"Д ММММ ГГГГ"),"ь","я",1),"т ","та ",1),"й","я",1))&amp;" г."</f>
        <v>С 22 марта 2018 г.</v>
      </c>
      <c r="D36" s="144" t="s">
        <v>354</v>
      </c>
    </row>
    <row r="37" spans="1:4" ht="48.75" customHeight="1">
      <c r="A37" s="161"/>
      <c r="B37" s="17" t="s">
        <v>608</v>
      </c>
      <c r="C37" s="19" t="str">
        <f>"по "&amp;LOWER(SUBSTITUTE(SUBSTITUTE(SUBSTITUTE(TEXT(C3+21,"Д ММММ ГГГГ"),"ь","я",1),"т ","та ",1),"й","я",1))&amp;" г."</f>
        <v>по 11 апреля 2018 г.</v>
      </c>
      <c r="D37" s="17" t="s">
        <v>355</v>
      </c>
    </row>
    <row r="38" spans="1:4" ht="48" customHeight="1">
      <c r="A38" s="147">
        <v>14</v>
      </c>
      <c r="B38" s="23" t="s">
        <v>356</v>
      </c>
      <c r="C38" s="23" t="s">
        <v>357</v>
      </c>
      <c r="D38" s="23" t="s">
        <v>57</v>
      </c>
    </row>
    <row r="39" spans="1:4" ht="156">
      <c r="A39" s="147">
        <v>15</v>
      </c>
      <c r="B39" s="23" t="s">
        <v>45</v>
      </c>
      <c r="C39" s="23" t="s">
        <v>358</v>
      </c>
      <c r="D39" s="23" t="s">
        <v>47</v>
      </c>
    </row>
    <row r="40" spans="1:4" ht="78">
      <c r="A40" s="147">
        <v>16</v>
      </c>
      <c r="B40" s="72" t="s">
        <v>48</v>
      </c>
      <c r="C40" s="24" t="s">
        <v>49</v>
      </c>
      <c r="D40" s="23" t="s">
        <v>57</v>
      </c>
    </row>
    <row r="41" spans="1:4" ht="171.6">
      <c r="A41" s="142">
        <v>17</v>
      </c>
      <c r="B41" s="145" t="s">
        <v>610</v>
      </c>
      <c r="C41" s="145" t="s">
        <v>547</v>
      </c>
      <c r="D41" s="145" t="s">
        <v>52</v>
      </c>
    </row>
    <row r="42" spans="1:4" ht="31.2">
      <c r="A42" s="142">
        <v>18</v>
      </c>
      <c r="B42" s="145" t="s">
        <v>611</v>
      </c>
      <c r="C42" s="143" t="s">
        <v>53</v>
      </c>
      <c r="D42" s="145" t="s">
        <v>47</v>
      </c>
    </row>
    <row r="43" spans="1:4">
      <c r="A43" s="29"/>
      <c r="B43" s="37" t="s">
        <v>360</v>
      </c>
      <c r="C43" s="30">
        <f>C3+21</f>
        <v>43201</v>
      </c>
      <c r="D43" s="37"/>
    </row>
    <row r="44" spans="1:4" ht="156" customHeight="1">
      <c r="A44" s="147">
        <v>19</v>
      </c>
      <c r="B44" s="23" t="s">
        <v>69</v>
      </c>
      <c r="C44" s="23" t="s">
        <v>590</v>
      </c>
      <c r="D44" s="23" t="s">
        <v>57</v>
      </c>
    </row>
    <row r="45" spans="1:4" ht="95.25" customHeight="1">
      <c r="A45" s="29">
        <v>20</v>
      </c>
      <c r="B45" s="24" t="s">
        <v>361</v>
      </c>
      <c r="C45" s="24" t="s">
        <v>362</v>
      </c>
      <c r="D45" s="24" t="s">
        <v>72</v>
      </c>
    </row>
    <row r="46" spans="1:4" ht="79.5" customHeight="1">
      <c r="A46" s="29">
        <v>21</v>
      </c>
      <c r="B46" s="24" t="s">
        <v>363</v>
      </c>
      <c r="C46" s="23" t="s">
        <v>548</v>
      </c>
      <c r="D46" s="24" t="s">
        <v>57</v>
      </c>
    </row>
    <row r="47" spans="1:4" ht="48" customHeight="1">
      <c r="A47" s="147">
        <v>22</v>
      </c>
      <c r="B47" s="24" t="s">
        <v>364</v>
      </c>
      <c r="C47" s="24" t="s">
        <v>549</v>
      </c>
      <c r="D47" s="24" t="s">
        <v>57</v>
      </c>
    </row>
    <row r="48" spans="1:4">
      <c r="A48" s="165" t="s">
        <v>76</v>
      </c>
      <c r="B48" s="166"/>
      <c r="C48" s="166"/>
      <c r="D48" s="167"/>
    </row>
    <row r="49" spans="1:4" ht="124.5" customHeight="1">
      <c r="A49" s="147">
        <v>23</v>
      </c>
      <c r="B49" s="24" t="s">
        <v>471</v>
      </c>
      <c r="C49" s="24" t="s">
        <v>550</v>
      </c>
      <c r="D49" s="24" t="s">
        <v>60</v>
      </c>
    </row>
    <row r="50" spans="1:4" ht="46.8">
      <c r="A50" s="147">
        <v>24</v>
      </c>
      <c r="B50" s="24" t="s">
        <v>367</v>
      </c>
      <c r="C50" s="24" t="s">
        <v>368</v>
      </c>
      <c r="D50" s="24" t="s">
        <v>78</v>
      </c>
    </row>
    <row r="51" spans="1:4" ht="200.25" customHeight="1">
      <c r="A51" s="147">
        <v>25</v>
      </c>
      <c r="B51" s="24" t="s">
        <v>79</v>
      </c>
      <c r="C51" s="24" t="s">
        <v>551</v>
      </c>
      <c r="D51" s="24" t="s">
        <v>57</v>
      </c>
    </row>
    <row r="52" spans="1:4" ht="13.5" customHeight="1">
      <c r="A52" s="142">
        <v>26</v>
      </c>
      <c r="B52" s="144" t="s">
        <v>369</v>
      </c>
      <c r="C52" s="74" t="s">
        <v>9</v>
      </c>
      <c r="D52" s="145" t="s">
        <v>612</v>
      </c>
    </row>
    <row r="53" spans="1:4" ht="14.25" customHeight="1">
      <c r="A53" s="141"/>
      <c r="B53" s="10" t="s">
        <v>591</v>
      </c>
      <c r="C53" s="40">
        <f>C4-5</f>
        <v>43228</v>
      </c>
      <c r="D53" s="10"/>
    </row>
    <row r="54" spans="1:4" ht="60.75" customHeight="1">
      <c r="A54" s="141"/>
      <c r="B54" s="39"/>
      <c r="C54" s="10" t="s">
        <v>83</v>
      </c>
      <c r="D54" s="36"/>
    </row>
    <row r="55" spans="1:4" ht="27.75" customHeight="1">
      <c r="A55" s="29"/>
      <c r="B55" s="15"/>
      <c r="C55" s="30">
        <f>C4-2</f>
        <v>43231</v>
      </c>
      <c r="D55" s="15"/>
    </row>
    <row r="56" spans="1:4" ht="13.5" customHeight="1">
      <c r="A56" s="142">
        <v>27</v>
      </c>
      <c r="B56" s="143" t="s">
        <v>89</v>
      </c>
      <c r="C56" s="145" t="s">
        <v>9</v>
      </c>
      <c r="D56" s="143" t="s">
        <v>35</v>
      </c>
    </row>
    <row r="57" spans="1:4" ht="36.75" customHeight="1">
      <c r="A57" s="141"/>
      <c r="B57" s="39" t="s">
        <v>372</v>
      </c>
      <c r="C57" s="40">
        <f>C4-5</f>
        <v>43228</v>
      </c>
      <c r="D57" s="36" t="s">
        <v>36</v>
      </c>
    </row>
    <row r="58" spans="1:4" ht="21.75" customHeight="1">
      <c r="A58" s="165" t="s">
        <v>92</v>
      </c>
      <c r="B58" s="166"/>
      <c r="C58" s="166"/>
      <c r="D58" s="167"/>
    </row>
    <row r="59" spans="1:4" ht="14.25" customHeight="1">
      <c r="A59" s="142">
        <v>28</v>
      </c>
      <c r="B59" s="145" t="s">
        <v>93</v>
      </c>
      <c r="C59" s="94" t="s">
        <v>9</v>
      </c>
      <c r="D59" s="145" t="s">
        <v>95</v>
      </c>
    </row>
    <row r="60" spans="1:4" ht="374.25" customHeight="1">
      <c r="A60" s="29"/>
      <c r="B60" s="17" t="s">
        <v>545</v>
      </c>
      <c r="C60" s="30">
        <f>C3+4</f>
        <v>43184</v>
      </c>
      <c r="D60" s="37" t="s">
        <v>96</v>
      </c>
    </row>
    <row r="61" spans="1:4" ht="15.75" customHeight="1">
      <c r="A61" s="142">
        <v>29</v>
      </c>
      <c r="B61" s="143" t="s">
        <v>97</v>
      </c>
      <c r="C61" s="143" t="s">
        <v>9</v>
      </c>
      <c r="D61" s="143" t="s">
        <v>98</v>
      </c>
    </row>
    <row r="62" spans="1:4" ht="93.6">
      <c r="A62" s="29"/>
      <c r="B62" s="17" t="s">
        <v>373</v>
      </c>
      <c r="C62" s="30">
        <f>C3+7</f>
        <v>43187</v>
      </c>
      <c r="D62" s="37" t="s">
        <v>99</v>
      </c>
    </row>
    <row r="63" spans="1:4" ht="15.75" customHeight="1">
      <c r="A63" s="142">
        <v>30</v>
      </c>
      <c r="B63" s="143" t="s">
        <v>100</v>
      </c>
      <c r="C63" s="143" t="s">
        <v>9</v>
      </c>
      <c r="D63" s="143" t="s">
        <v>102</v>
      </c>
    </row>
    <row r="64" spans="1:4" ht="46.8">
      <c r="A64" s="29"/>
      <c r="B64" s="15" t="s">
        <v>101</v>
      </c>
      <c r="C64" s="30">
        <f>C3+10</f>
        <v>43190</v>
      </c>
      <c r="D64" s="15" t="s">
        <v>103</v>
      </c>
    </row>
    <row r="65" spans="1:5" ht="171" customHeight="1">
      <c r="A65" s="147">
        <v>31</v>
      </c>
      <c r="B65" s="12" t="s">
        <v>105</v>
      </c>
      <c r="C65" s="24" t="s">
        <v>104</v>
      </c>
      <c r="D65" s="24" t="s">
        <v>106</v>
      </c>
    </row>
    <row r="66" spans="1:5" ht="16.5" customHeight="1">
      <c r="A66" s="142">
        <v>32</v>
      </c>
      <c r="B66" s="74" t="s">
        <v>109</v>
      </c>
      <c r="C66" s="8" t="str">
        <f>"С "&amp;LOWER(SUBSTITUTE(SUBSTITUTE(SUBSTITUTE(TEXT(C4-4,"Д ММММ ГГГГ"),"ь","я",1),"т ","та ",1),"й","я",1))&amp;" г."</f>
        <v>С 9 мая 2018 г.</v>
      </c>
      <c r="D66" s="143"/>
    </row>
    <row r="67" spans="1:5" ht="124.8">
      <c r="A67" s="29"/>
      <c r="B67" s="37" t="s">
        <v>108</v>
      </c>
      <c r="C67" s="37" t="str">
        <f>"по "&amp;LOWER(SUBSTITUTE(SUBSTITUTE(SUBSTITUTE(TEXT(C4,"ДД ММММ ГГГГ"),"ь","я",1),"т ","та ",1),"й","я",1))&amp;" г. включительно"</f>
        <v>по 13 мая 2018 г. включительно</v>
      </c>
      <c r="D67" s="15"/>
    </row>
    <row r="68" spans="1:5" ht="15.75" customHeight="1">
      <c r="A68" s="142">
        <v>33</v>
      </c>
      <c r="B68" s="145" t="s">
        <v>107</v>
      </c>
      <c r="C68" s="8" t="str">
        <f>"С "&amp;LOWER(SUBSTITUTE(SUBSTITUTE(SUBSTITUTE(TEXT(C4,"Д ММММ ГГГГ"),"ь","я",1),"т ","та ",1),"й","я",1))&amp;" г."</f>
        <v>С 13 мая 2018 г.</v>
      </c>
      <c r="D68" s="143"/>
    </row>
    <row r="69" spans="1:5" ht="109.2">
      <c r="A69" s="29"/>
      <c r="B69" s="37" t="s">
        <v>110</v>
      </c>
      <c r="C69" s="37" t="s">
        <v>111</v>
      </c>
      <c r="D69" s="15"/>
    </row>
    <row r="70" spans="1:5">
      <c r="A70" s="142">
        <v>34</v>
      </c>
      <c r="B70" s="145" t="s">
        <v>112</v>
      </c>
      <c r="C70" s="143"/>
      <c r="D70" s="143" t="s">
        <v>119</v>
      </c>
    </row>
    <row r="71" spans="1:5" ht="110.25" customHeight="1">
      <c r="A71" s="141"/>
      <c r="B71" s="39" t="s">
        <v>113</v>
      </c>
      <c r="C71" s="39" t="s">
        <v>586</v>
      </c>
      <c r="D71" s="39" t="s">
        <v>120</v>
      </c>
    </row>
    <row r="72" spans="1:5" ht="18.75" customHeight="1">
      <c r="A72" s="141"/>
      <c r="B72" s="10"/>
      <c r="C72" s="40">
        <f>C4-1</f>
        <v>43232</v>
      </c>
      <c r="D72" s="10"/>
    </row>
    <row r="73" spans="1:5" ht="140.4">
      <c r="A73" s="141"/>
      <c r="B73" s="39" t="s">
        <v>375</v>
      </c>
      <c r="C73" s="39" t="s">
        <v>613</v>
      </c>
      <c r="D73" s="10"/>
    </row>
    <row r="74" spans="1:5" ht="18.75" customHeight="1">
      <c r="A74" s="141"/>
      <c r="B74" s="10"/>
      <c r="C74" s="40">
        <f>C4-1</f>
        <v>43232</v>
      </c>
      <c r="D74" s="10"/>
    </row>
    <row r="75" spans="1:5" ht="15.75" customHeight="1">
      <c r="A75" s="142">
        <v>35</v>
      </c>
      <c r="B75" s="145" t="s">
        <v>379</v>
      </c>
      <c r="C75" s="62" t="s">
        <v>9</v>
      </c>
      <c r="D75" s="144" t="s">
        <v>377</v>
      </c>
    </row>
    <row r="76" spans="1:5" ht="132.75" customHeight="1">
      <c r="A76" s="29"/>
      <c r="B76" s="37" t="s">
        <v>380</v>
      </c>
      <c r="C76" s="30">
        <f>C4-8</f>
        <v>43225</v>
      </c>
      <c r="D76" s="17" t="s">
        <v>378</v>
      </c>
    </row>
    <row r="77" spans="1:5">
      <c r="A77" s="141">
        <v>36</v>
      </c>
      <c r="B77" s="39" t="s">
        <v>121</v>
      </c>
      <c r="C77" s="141" t="str">
        <f>"С "&amp;LOWER(SUBSTITUTE(SUBSTITUTE(SUBSTITUTE(TEXT(C4-20,"Д ММММ ГГГГ"),"ь","я",1),"т ","та ",1),"й","я",1))&amp;" г."</f>
        <v>С 23 апреля 2018 г.</v>
      </c>
      <c r="D77" s="39" t="s">
        <v>122</v>
      </c>
    </row>
    <row r="78" spans="1:5" ht="17.25" customHeight="1">
      <c r="A78" s="141"/>
      <c r="B78" s="39" t="s">
        <v>126</v>
      </c>
      <c r="C78" s="39" t="s">
        <v>123</v>
      </c>
      <c r="D78" s="39" t="s">
        <v>382</v>
      </c>
      <c r="E78" s="52"/>
    </row>
    <row r="79" spans="1:5">
      <c r="A79" s="29"/>
      <c r="B79" s="37" t="s">
        <v>127</v>
      </c>
      <c r="C79" s="30">
        <f>C4-1</f>
        <v>43232</v>
      </c>
      <c r="D79" s="37"/>
      <c r="E79" s="52"/>
    </row>
    <row r="80" spans="1:5">
      <c r="A80" s="142">
        <v>37</v>
      </c>
      <c r="B80" s="144" t="s">
        <v>128</v>
      </c>
      <c r="C80" s="143" t="s">
        <v>9</v>
      </c>
      <c r="D80" s="144" t="s">
        <v>130</v>
      </c>
      <c r="E80" s="52"/>
    </row>
    <row r="81" spans="1:4" ht="151.5" customHeight="1">
      <c r="A81" s="29"/>
      <c r="B81" s="17" t="s">
        <v>129</v>
      </c>
      <c r="C81" s="30">
        <f>C3+20</f>
        <v>43200</v>
      </c>
      <c r="D81" s="17" t="s">
        <v>131</v>
      </c>
    </row>
    <row r="82" spans="1:4">
      <c r="A82" s="142">
        <v>38</v>
      </c>
      <c r="B82" s="144" t="s">
        <v>132</v>
      </c>
      <c r="C82" s="143" t="s">
        <v>9</v>
      </c>
      <c r="D82" s="143" t="s">
        <v>134</v>
      </c>
    </row>
    <row r="83" spans="1:4" ht="78">
      <c r="A83" s="29"/>
      <c r="B83" s="17" t="s">
        <v>133</v>
      </c>
      <c r="C83" s="30">
        <f>C3+20</f>
        <v>43200</v>
      </c>
      <c r="D83" s="17" t="s">
        <v>135</v>
      </c>
    </row>
    <row r="84" spans="1:4" ht="61.5" customHeight="1">
      <c r="A84" s="142">
        <v>39</v>
      </c>
      <c r="B84" s="74" t="s">
        <v>386</v>
      </c>
      <c r="C84" s="145" t="s">
        <v>383</v>
      </c>
      <c r="D84" s="145" t="s">
        <v>384</v>
      </c>
    </row>
    <row r="85" spans="1:4" ht="93.6">
      <c r="A85" s="29"/>
      <c r="B85" s="17" t="s">
        <v>387</v>
      </c>
      <c r="C85" s="30">
        <f>C4-21</f>
        <v>43212</v>
      </c>
      <c r="D85" s="15" t="s">
        <v>385</v>
      </c>
    </row>
    <row r="86" spans="1:4" ht="62.25" customHeight="1">
      <c r="A86" s="142">
        <v>40</v>
      </c>
      <c r="B86" s="144" t="s">
        <v>388</v>
      </c>
      <c r="C86" s="144" t="s">
        <v>383</v>
      </c>
      <c r="D86" s="144" t="s">
        <v>389</v>
      </c>
    </row>
    <row r="87" spans="1:4" ht="139.5" customHeight="1">
      <c r="A87" s="29"/>
      <c r="B87" s="37" t="s">
        <v>391</v>
      </c>
      <c r="C87" s="30">
        <f>C4-21</f>
        <v>43212</v>
      </c>
      <c r="D87" s="17" t="s">
        <v>390</v>
      </c>
    </row>
    <row r="88" spans="1:4" ht="140.25" customHeight="1">
      <c r="A88" s="147">
        <v>41</v>
      </c>
      <c r="B88" s="23" t="s">
        <v>395</v>
      </c>
      <c r="C88" s="24" t="s">
        <v>552</v>
      </c>
      <c r="D88" s="23" t="s">
        <v>396</v>
      </c>
    </row>
    <row r="89" spans="1:4" ht="62.4">
      <c r="A89" s="142">
        <v>42</v>
      </c>
      <c r="B89" s="144" t="s">
        <v>397</v>
      </c>
      <c r="C89" s="144" t="s">
        <v>383</v>
      </c>
      <c r="D89" s="143" t="s">
        <v>398</v>
      </c>
    </row>
    <row r="90" spans="1:4" ht="46.8">
      <c r="A90" s="29"/>
      <c r="B90" s="17" t="s">
        <v>148</v>
      </c>
      <c r="C90" s="30">
        <f>C4-21</f>
        <v>43212</v>
      </c>
      <c r="D90" s="15" t="s">
        <v>399</v>
      </c>
    </row>
    <row r="91" spans="1:4" ht="62.4">
      <c r="A91" s="142">
        <v>43</v>
      </c>
      <c r="B91" s="144" t="s">
        <v>401</v>
      </c>
      <c r="C91" s="144" t="s">
        <v>400</v>
      </c>
      <c r="D91" s="143" t="s">
        <v>403</v>
      </c>
    </row>
    <row r="92" spans="1:4" ht="109.2">
      <c r="A92" s="29"/>
      <c r="B92" s="17" t="s">
        <v>402</v>
      </c>
      <c r="C92" s="30">
        <f>C4-21</f>
        <v>43212</v>
      </c>
      <c r="D92" s="15" t="s">
        <v>404</v>
      </c>
    </row>
    <row r="93" spans="1:4" ht="61.5" customHeight="1">
      <c r="A93" s="142">
        <v>44</v>
      </c>
      <c r="B93" s="145" t="s">
        <v>407</v>
      </c>
      <c r="C93" s="145" t="s">
        <v>383</v>
      </c>
      <c r="D93" s="145" t="s">
        <v>405</v>
      </c>
    </row>
    <row r="94" spans="1:4" ht="93" customHeight="1">
      <c r="A94" s="29"/>
      <c r="B94" s="37" t="s">
        <v>408</v>
      </c>
      <c r="C94" s="30">
        <f>C4-21</f>
        <v>43212</v>
      </c>
      <c r="D94" s="37" t="s">
        <v>406</v>
      </c>
    </row>
    <row r="95" spans="1:4" ht="125.25" customHeight="1">
      <c r="A95" s="147">
        <v>45</v>
      </c>
      <c r="B95" s="23" t="s">
        <v>409</v>
      </c>
      <c r="C95" s="23" t="s">
        <v>553</v>
      </c>
      <c r="D95" s="23" t="s">
        <v>396</v>
      </c>
    </row>
    <row r="96" spans="1:4" ht="124.8">
      <c r="A96" s="147">
        <v>46</v>
      </c>
      <c r="B96" s="23" t="s">
        <v>158</v>
      </c>
      <c r="C96" s="23" t="s">
        <v>159</v>
      </c>
      <c r="D96" s="23" t="s">
        <v>396</v>
      </c>
    </row>
    <row r="97" spans="1:4" ht="78">
      <c r="A97" s="147">
        <v>47</v>
      </c>
      <c r="B97" s="23" t="s">
        <v>160</v>
      </c>
      <c r="C97" s="23" t="s">
        <v>161</v>
      </c>
      <c r="D97" s="23" t="s">
        <v>396</v>
      </c>
    </row>
    <row r="98" spans="1:4" ht="78" customHeight="1">
      <c r="A98" s="147">
        <v>48</v>
      </c>
      <c r="B98" s="23" t="s">
        <v>163</v>
      </c>
      <c r="C98" s="23" t="s">
        <v>164</v>
      </c>
      <c r="D98" s="23" t="s">
        <v>165</v>
      </c>
    </row>
    <row r="99" spans="1:4" ht="93.6">
      <c r="A99" s="147">
        <v>49</v>
      </c>
      <c r="B99" s="23" t="s">
        <v>582</v>
      </c>
      <c r="C99" s="23" t="s">
        <v>554</v>
      </c>
      <c r="D99" s="23" t="s">
        <v>168</v>
      </c>
    </row>
    <row r="100" spans="1:4" ht="171.6">
      <c r="A100" s="147">
        <v>50</v>
      </c>
      <c r="B100" s="23" t="s">
        <v>410</v>
      </c>
      <c r="C100" s="23" t="s">
        <v>170</v>
      </c>
      <c r="D100" s="23" t="s">
        <v>171</v>
      </c>
    </row>
    <row r="101" spans="1:4" ht="109.2">
      <c r="A101" s="147">
        <v>51</v>
      </c>
      <c r="B101" s="23" t="s">
        <v>411</v>
      </c>
      <c r="C101" s="23" t="s">
        <v>173</v>
      </c>
      <c r="D101" s="23" t="s">
        <v>502</v>
      </c>
    </row>
    <row r="102" spans="1:4" ht="93" customHeight="1">
      <c r="A102" s="147">
        <v>52</v>
      </c>
      <c r="B102" s="23" t="s">
        <v>412</v>
      </c>
      <c r="C102" s="23" t="s">
        <v>555</v>
      </c>
      <c r="D102" s="23" t="s">
        <v>614</v>
      </c>
    </row>
    <row r="103" spans="1:4" ht="74.25" customHeight="1">
      <c r="A103" s="147">
        <v>53</v>
      </c>
      <c r="B103" s="140" t="s">
        <v>177</v>
      </c>
      <c r="C103" s="140" t="s">
        <v>178</v>
      </c>
      <c r="D103" s="140" t="s">
        <v>179</v>
      </c>
    </row>
    <row r="104" spans="1:4">
      <c r="A104" s="142">
        <v>54</v>
      </c>
      <c r="B104" s="137" t="s">
        <v>414</v>
      </c>
      <c r="C104" s="137" t="s">
        <v>180</v>
      </c>
      <c r="D104" s="137" t="s">
        <v>181</v>
      </c>
    </row>
    <row r="105" spans="1:4" ht="194.25" customHeight="1">
      <c r="A105" s="29"/>
      <c r="B105" s="138" t="s">
        <v>587</v>
      </c>
      <c r="C105" s="139">
        <f>C3+20</f>
        <v>43200</v>
      </c>
      <c r="D105" s="138" t="s">
        <v>182</v>
      </c>
    </row>
    <row r="106" spans="1:4" ht="121.5" customHeight="1">
      <c r="A106" s="147">
        <v>55</v>
      </c>
      <c r="B106" s="140" t="s">
        <v>417</v>
      </c>
      <c r="C106" s="140" t="s">
        <v>183</v>
      </c>
      <c r="D106" s="140" t="s">
        <v>418</v>
      </c>
    </row>
    <row r="107" spans="1:4">
      <c r="A107" s="142">
        <v>56</v>
      </c>
      <c r="B107" s="136" t="s">
        <v>185</v>
      </c>
      <c r="C107" s="136" t="s">
        <v>188</v>
      </c>
      <c r="D107" s="136" t="s">
        <v>95</v>
      </c>
    </row>
    <row r="108" spans="1:4" ht="74.25" customHeight="1">
      <c r="A108" s="29"/>
      <c r="B108" s="135" t="s">
        <v>186</v>
      </c>
      <c r="C108" s="139">
        <f>C4-21</f>
        <v>43212</v>
      </c>
      <c r="D108" s="135" t="s">
        <v>187</v>
      </c>
    </row>
    <row r="109" spans="1:4">
      <c r="A109" s="142">
        <v>57</v>
      </c>
      <c r="B109" s="144" t="s">
        <v>189</v>
      </c>
      <c r="C109" s="144" t="s">
        <v>188</v>
      </c>
      <c r="D109" s="137" t="s">
        <v>130</v>
      </c>
    </row>
    <row r="110" spans="1:4" ht="181.5" customHeight="1">
      <c r="A110" s="29"/>
      <c r="B110" s="17" t="s">
        <v>419</v>
      </c>
      <c r="C110" s="30">
        <f>C4+7</f>
        <v>43240</v>
      </c>
      <c r="D110" s="138" t="s">
        <v>577</v>
      </c>
    </row>
    <row r="111" spans="1:4">
      <c r="A111" s="142">
        <v>58</v>
      </c>
      <c r="B111" s="145" t="s">
        <v>191</v>
      </c>
      <c r="C111" s="106" t="s">
        <v>190</v>
      </c>
      <c r="D111" s="145" t="s">
        <v>130</v>
      </c>
    </row>
    <row r="112" spans="1:4" ht="93.6">
      <c r="A112" s="29"/>
      <c r="B112" s="37" t="s">
        <v>422</v>
      </c>
      <c r="C112" s="16">
        <f>DATE(YEAR(C4)+3,MONTH(C4),DAY(C4))</f>
        <v>44329</v>
      </c>
      <c r="D112" s="37" t="s">
        <v>424</v>
      </c>
    </row>
    <row r="113" spans="1:4" ht="62.4">
      <c r="A113" s="147">
        <v>59</v>
      </c>
      <c r="B113" s="24" t="s">
        <v>192</v>
      </c>
      <c r="C113" s="24" t="s">
        <v>193</v>
      </c>
      <c r="D113" s="24" t="s">
        <v>194</v>
      </c>
    </row>
    <row r="114" spans="1:4">
      <c r="A114" s="196" t="s">
        <v>195</v>
      </c>
      <c r="B114" s="197"/>
      <c r="C114" s="197"/>
      <c r="D114" s="198"/>
    </row>
    <row r="115" spans="1:4">
      <c r="A115" s="142">
        <v>60</v>
      </c>
      <c r="B115" s="144" t="s">
        <v>196</v>
      </c>
      <c r="C115" s="144" t="s">
        <v>9</v>
      </c>
      <c r="D115" s="144" t="s">
        <v>198</v>
      </c>
    </row>
    <row r="116" spans="1:4" ht="62.4">
      <c r="A116" s="29"/>
      <c r="B116" s="15" t="s">
        <v>197</v>
      </c>
      <c r="C116" s="30">
        <f>C3+6</f>
        <v>43186</v>
      </c>
      <c r="D116" s="36" t="s">
        <v>199</v>
      </c>
    </row>
    <row r="117" spans="1:4">
      <c r="A117" s="142">
        <v>61</v>
      </c>
      <c r="B117" s="144" t="s">
        <v>200</v>
      </c>
      <c r="C117" s="78" t="s">
        <v>9</v>
      </c>
      <c r="D117" s="145" t="s">
        <v>102</v>
      </c>
    </row>
    <row r="118" spans="1:4" ht="46.8">
      <c r="A118" s="29"/>
      <c r="B118" s="17" t="s">
        <v>516</v>
      </c>
      <c r="C118" s="79">
        <f>C4-35</f>
        <v>43198</v>
      </c>
      <c r="D118" s="17" t="s">
        <v>425</v>
      </c>
    </row>
    <row r="119" spans="1:4">
      <c r="A119" s="142">
        <v>61</v>
      </c>
      <c r="B119" s="144" t="s">
        <v>200</v>
      </c>
      <c r="C119" s="78" t="s">
        <v>9</v>
      </c>
      <c r="D119" s="145" t="s">
        <v>521</v>
      </c>
    </row>
    <row r="120" spans="1:4" ht="31.2">
      <c r="A120" s="29"/>
      <c r="B120" s="17" t="s">
        <v>203</v>
      </c>
      <c r="C120" s="79">
        <f>C4-15</f>
        <v>43218</v>
      </c>
      <c r="D120" s="17" t="s">
        <v>205</v>
      </c>
    </row>
    <row r="121" spans="1:4">
      <c r="A121" s="142">
        <v>62</v>
      </c>
      <c r="B121" s="143" t="s">
        <v>97</v>
      </c>
      <c r="C121" s="143" t="s">
        <v>9</v>
      </c>
      <c r="D121" s="143" t="s">
        <v>209</v>
      </c>
    </row>
    <row r="122" spans="1:4" ht="78">
      <c r="A122" s="29"/>
      <c r="B122" s="15" t="s">
        <v>426</v>
      </c>
      <c r="C122" s="30">
        <f>C4+10</f>
        <v>43243</v>
      </c>
      <c r="D122" s="37" t="s">
        <v>210</v>
      </c>
    </row>
    <row r="123" spans="1:4" ht="124.8">
      <c r="A123" s="147">
        <v>63</v>
      </c>
      <c r="B123" s="24" t="s">
        <v>214</v>
      </c>
      <c r="C123" s="24" t="s">
        <v>213</v>
      </c>
      <c r="D123" s="24" t="s">
        <v>179</v>
      </c>
    </row>
    <row r="124" spans="1:4" ht="78">
      <c r="A124" s="147">
        <v>64</v>
      </c>
      <c r="B124" s="23" t="s">
        <v>427</v>
      </c>
      <c r="C124" s="23" t="s">
        <v>556</v>
      </c>
      <c r="D124" s="24" t="s">
        <v>179</v>
      </c>
    </row>
    <row r="125" spans="1:4" ht="171.6">
      <c r="A125" s="147">
        <v>65</v>
      </c>
      <c r="B125" s="23" t="s">
        <v>429</v>
      </c>
      <c r="C125" s="23" t="s">
        <v>430</v>
      </c>
      <c r="D125" s="23" t="s">
        <v>47</v>
      </c>
    </row>
    <row r="126" spans="1:4" ht="46.8">
      <c r="A126" s="142">
        <v>66</v>
      </c>
      <c r="B126" s="144" t="s">
        <v>431</v>
      </c>
      <c r="C126" s="144"/>
      <c r="D126" s="144"/>
    </row>
    <row r="127" spans="1:4" ht="83.25" customHeight="1">
      <c r="A127" s="141"/>
      <c r="B127" s="36" t="s">
        <v>222</v>
      </c>
      <c r="C127" s="36" t="s">
        <v>227</v>
      </c>
      <c r="D127" s="36" t="s">
        <v>418</v>
      </c>
    </row>
    <row r="128" spans="1:4" ht="93.6">
      <c r="A128" s="29"/>
      <c r="B128" s="17" t="s">
        <v>223</v>
      </c>
      <c r="C128" s="17" t="s">
        <v>224</v>
      </c>
      <c r="D128" s="17" t="s">
        <v>432</v>
      </c>
    </row>
    <row r="129" spans="1:10" ht="62.4">
      <c r="A129" s="147">
        <v>67</v>
      </c>
      <c r="B129" s="24" t="s">
        <v>491</v>
      </c>
      <c r="C129" s="24" t="s">
        <v>593</v>
      </c>
      <c r="D129" s="24" t="s">
        <v>433</v>
      </c>
    </row>
    <row r="130" spans="1:10" ht="62.4">
      <c r="A130" s="147">
        <v>68</v>
      </c>
      <c r="B130" s="23" t="s">
        <v>492</v>
      </c>
      <c r="C130" s="23" t="s">
        <v>557</v>
      </c>
      <c r="D130" s="23" t="s">
        <v>232</v>
      </c>
    </row>
    <row r="131" spans="1:10" ht="93.6">
      <c r="A131" s="147">
        <v>69</v>
      </c>
      <c r="B131" s="23" t="s">
        <v>233</v>
      </c>
      <c r="C131" s="23" t="s">
        <v>234</v>
      </c>
      <c r="D131" s="23" t="s">
        <v>239</v>
      </c>
    </row>
    <row r="132" spans="1:10" ht="188.25" customHeight="1">
      <c r="A132" s="147">
        <v>70</v>
      </c>
      <c r="B132" s="23" t="s">
        <v>235</v>
      </c>
      <c r="C132" s="23" t="s">
        <v>236</v>
      </c>
      <c r="D132" s="23" t="s">
        <v>418</v>
      </c>
    </row>
    <row r="133" spans="1:10" ht="93.6">
      <c r="A133" s="147">
        <v>71</v>
      </c>
      <c r="B133" s="23" t="s">
        <v>237</v>
      </c>
      <c r="C133" s="23" t="s">
        <v>236</v>
      </c>
      <c r="D133" s="23" t="s">
        <v>418</v>
      </c>
    </row>
    <row r="134" spans="1:10" ht="109.2">
      <c r="A134" s="147">
        <v>72</v>
      </c>
      <c r="B134" s="23" t="s">
        <v>435</v>
      </c>
      <c r="C134" s="144" t="s">
        <v>436</v>
      </c>
      <c r="D134" s="144" t="s">
        <v>439</v>
      </c>
    </row>
    <row r="135" spans="1:10" ht="16.5" customHeight="1">
      <c r="A135" s="142">
        <v>73</v>
      </c>
      <c r="B135" s="144" t="s">
        <v>243</v>
      </c>
      <c r="C135" s="144" t="s">
        <v>558</v>
      </c>
      <c r="D135" s="144" t="s">
        <v>440</v>
      </c>
    </row>
    <row r="136" spans="1:10">
      <c r="A136" s="141"/>
      <c r="B136" s="10" t="s">
        <v>244</v>
      </c>
      <c r="C136" s="42" t="str">
        <f>"а с "&amp;LOWER(SUBSTITUTE(SUBSTITUTE(SUBSTITUTE(TEXT(C4-3,"Д ММММ ГГГГ"),"ь","я",1),"т ","та ",1),"й","я",1))&amp;" г."</f>
        <v>а с 10 мая 2018 г.</v>
      </c>
      <c r="D136" s="10" t="s">
        <v>242</v>
      </c>
    </row>
    <row r="137" spans="1:10" ht="218.4">
      <c r="A137" s="29"/>
      <c r="B137" s="17" t="s">
        <v>437</v>
      </c>
      <c r="C137" s="17" t="s">
        <v>241</v>
      </c>
      <c r="D137" s="17" t="s">
        <v>594</v>
      </c>
    </row>
    <row r="138" spans="1:10" ht="62.4">
      <c r="A138" s="147">
        <v>74</v>
      </c>
      <c r="B138" s="24" t="s">
        <v>254</v>
      </c>
      <c r="C138" s="24" t="s">
        <v>245</v>
      </c>
      <c r="D138" s="24" t="s">
        <v>40</v>
      </c>
    </row>
    <row r="139" spans="1:10" ht="62.4">
      <c r="A139" s="147">
        <v>75</v>
      </c>
      <c r="B139" s="24" t="s">
        <v>246</v>
      </c>
      <c r="C139" s="24" t="s">
        <v>559</v>
      </c>
      <c r="D139" s="24" t="s">
        <v>232</v>
      </c>
      <c r="G139" s="52"/>
      <c r="H139" s="52"/>
      <c r="I139" s="52"/>
      <c r="J139" s="52"/>
    </row>
    <row r="140" spans="1:10" ht="31.2">
      <c r="A140" s="142">
        <v>76</v>
      </c>
      <c r="B140" s="145" t="s">
        <v>252</v>
      </c>
      <c r="C140" s="143" t="str">
        <f>"После "&amp;LOWER(SUBSTITUTE(SUBSTITUTE(SUBSTITUTE(TEXT(C4,"Д ММММ ГГГГ"),"ь","я",1),"т ","та ",1),"й","я",1))&amp;" г."</f>
        <v>После 13 мая 2018 г.</v>
      </c>
      <c r="D140" s="144" t="s">
        <v>441</v>
      </c>
      <c r="G140" s="52"/>
      <c r="H140" s="52"/>
      <c r="I140" s="52"/>
      <c r="J140" s="52"/>
    </row>
    <row r="141" spans="1:10" ht="111" customHeight="1">
      <c r="A141" s="29"/>
      <c r="B141" s="37" t="s">
        <v>251</v>
      </c>
      <c r="C141" s="37" t="s">
        <v>249</v>
      </c>
      <c r="D141" s="17"/>
      <c r="G141" s="52"/>
      <c r="H141" s="52"/>
      <c r="I141" s="52"/>
      <c r="J141" s="52"/>
    </row>
    <row r="142" spans="1:10" ht="141.75" customHeight="1">
      <c r="A142" s="147">
        <v>77</v>
      </c>
      <c r="B142" s="24" t="s">
        <v>248</v>
      </c>
      <c r="C142" s="23" t="str">
        <f>"С "&amp;LOWER(SUBSTITUTE(SUBSTITUTE(SUBSTITUTE(TEXT(C4+60,"Д ММММ ГГГГ"),"ь","я",1),"т ","та ",1),"й","я",1))&amp;" г."</f>
        <v>С 12 июля 2018 г.</v>
      </c>
      <c r="D142" s="24" t="s">
        <v>253</v>
      </c>
    </row>
    <row r="143" spans="1:10" ht="48" customHeight="1">
      <c r="A143" s="147">
        <v>78</v>
      </c>
      <c r="B143" s="23" t="s">
        <v>255</v>
      </c>
      <c r="C143" s="23" t="s">
        <v>256</v>
      </c>
      <c r="D143" s="23" t="s">
        <v>418</v>
      </c>
    </row>
    <row r="144" spans="1:10">
      <c r="A144" s="165" t="s">
        <v>258</v>
      </c>
      <c r="B144" s="166"/>
      <c r="C144" s="166"/>
      <c r="D144" s="167"/>
    </row>
    <row r="145" spans="1:5">
      <c r="A145" s="142">
        <v>79</v>
      </c>
      <c r="B145" s="145" t="s">
        <v>259</v>
      </c>
      <c r="C145" s="145" t="s">
        <v>39</v>
      </c>
      <c r="D145" s="145" t="s">
        <v>260</v>
      </c>
    </row>
    <row r="146" spans="1:5" ht="47.25" customHeight="1">
      <c r="A146" s="29"/>
      <c r="B146" s="37" t="s">
        <v>442</v>
      </c>
      <c r="C146" s="107">
        <f>C4-15</f>
        <v>43218</v>
      </c>
      <c r="D146" s="37" t="s">
        <v>103</v>
      </c>
    </row>
    <row r="147" spans="1:5">
      <c r="A147" s="142">
        <v>80</v>
      </c>
      <c r="B147" s="145" t="s">
        <v>264</v>
      </c>
      <c r="C147" s="145" t="s">
        <v>9</v>
      </c>
      <c r="D147" s="145" t="s">
        <v>260</v>
      </c>
    </row>
    <row r="148" spans="1:5" ht="46.8">
      <c r="A148" s="29"/>
      <c r="B148" s="37" t="s">
        <v>443</v>
      </c>
      <c r="C148" s="30">
        <f>C4-15</f>
        <v>43218</v>
      </c>
      <c r="D148" s="37" t="s">
        <v>103</v>
      </c>
    </row>
    <row r="149" spans="1:5" ht="17.25" customHeight="1">
      <c r="A149" s="142">
        <v>81</v>
      </c>
      <c r="B149" s="145" t="s">
        <v>267</v>
      </c>
      <c r="C149" s="145" t="s">
        <v>39</v>
      </c>
      <c r="D149" s="145" t="s">
        <v>268</v>
      </c>
    </row>
    <row r="150" spans="1:5" ht="93.6">
      <c r="A150" s="29"/>
      <c r="B150" s="37"/>
      <c r="C150" s="107">
        <f>C4-9</f>
        <v>43224</v>
      </c>
      <c r="D150" s="37" t="s">
        <v>444</v>
      </c>
    </row>
    <row r="151" spans="1:5" ht="93.6">
      <c r="A151" s="147">
        <v>82</v>
      </c>
      <c r="B151" s="24" t="s">
        <v>270</v>
      </c>
      <c r="C151" s="24" t="s">
        <v>269</v>
      </c>
      <c r="D151" s="24" t="s">
        <v>40</v>
      </c>
    </row>
    <row r="152" spans="1:5">
      <c r="A152" s="142">
        <v>83</v>
      </c>
      <c r="B152" s="145" t="s">
        <v>271</v>
      </c>
      <c r="C152" s="145" t="s">
        <v>39</v>
      </c>
      <c r="D152" s="145" t="s">
        <v>102</v>
      </c>
    </row>
    <row r="153" spans="1:5" ht="46.8">
      <c r="A153" s="29"/>
      <c r="B153" s="37" t="s">
        <v>272</v>
      </c>
      <c r="C153" s="30">
        <f>C4-5</f>
        <v>43228</v>
      </c>
      <c r="D153" s="37" t="s">
        <v>103</v>
      </c>
    </row>
    <row r="154" spans="1:5">
      <c r="A154" s="142">
        <v>84</v>
      </c>
      <c r="B154" s="145" t="s">
        <v>274</v>
      </c>
      <c r="C154" s="145" t="s">
        <v>39</v>
      </c>
      <c r="D154" s="145" t="s">
        <v>209</v>
      </c>
    </row>
    <row r="155" spans="1:5" ht="31.2">
      <c r="A155" s="29"/>
      <c r="B155" s="37" t="s">
        <v>275</v>
      </c>
      <c r="C155" s="107">
        <f>C4-13</f>
        <v>43220</v>
      </c>
      <c r="D155" s="37" t="s">
        <v>273</v>
      </c>
    </row>
    <row r="156" spans="1:5">
      <c r="A156" s="142">
        <v>85</v>
      </c>
      <c r="B156" s="145" t="s">
        <v>276</v>
      </c>
      <c r="C156" s="74" t="s">
        <v>9</v>
      </c>
      <c r="D156" s="145" t="s">
        <v>102</v>
      </c>
    </row>
    <row r="157" spans="1:5" ht="46.8">
      <c r="A157" s="29"/>
      <c r="B157" s="37" t="s">
        <v>446</v>
      </c>
      <c r="C157" s="107">
        <f>C4-16</f>
        <v>43217</v>
      </c>
      <c r="D157" s="37" t="s">
        <v>103</v>
      </c>
    </row>
    <row r="158" spans="1:5">
      <c r="A158" s="141">
        <v>86</v>
      </c>
      <c r="B158" s="39" t="s">
        <v>447</v>
      </c>
      <c r="C158" s="113" t="s">
        <v>9</v>
      </c>
      <c r="D158" s="39" t="s">
        <v>209</v>
      </c>
      <c r="E158" s="52"/>
    </row>
    <row r="159" spans="1:5" ht="31.2">
      <c r="A159" s="29"/>
      <c r="B159" s="37" t="s">
        <v>448</v>
      </c>
      <c r="C159" s="107">
        <f>C4-4</f>
        <v>43229</v>
      </c>
      <c r="D159" s="37" t="s">
        <v>273</v>
      </c>
      <c r="E159" s="52"/>
    </row>
    <row r="160" spans="1:5" ht="20.25" customHeight="1">
      <c r="A160" s="142">
        <v>87</v>
      </c>
      <c r="B160" s="145" t="s">
        <v>281</v>
      </c>
      <c r="C160" s="145"/>
      <c r="D160" s="145"/>
    </row>
    <row r="161" spans="1:6">
      <c r="A161" s="141"/>
      <c r="B161" s="39" t="s">
        <v>449</v>
      </c>
      <c r="C161" s="42" t="str">
        <f>"с "&amp;LOWER(SUBSTITUTE(SUBSTITUTE(SUBSTITUTE(TEXT(C4-8,"Д ММММ ГГГГ"),"ь","я",1),"т ","та ",1),"й","я",1))&amp;" г."</f>
        <v>с 5 мая 2018 г.</v>
      </c>
      <c r="D161" s="39" t="s">
        <v>102</v>
      </c>
      <c r="E161" s="52"/>
      <c r="F161" s="52"/>
    </row>
    <row r="162" spans="1:6" ht="51" customHeight="1">
      <c r="A162" s="141"/>
      <c r="B162" s="39" t="s">
        <v>450</v>
      </c>
      <c r="C162" s="61" t="str">
        <f>"по "&amp;LOWER(SUBSTITUTE(SUBSTITUTE(SUBSTITUTE(TEXT(C4-4,"Д ММММ ГГГГ"),"ь","я",1),"т ","та ",1),"й","я",1))&amp;" г."</f>
        <v>по 9 мая 2018 г.</v>
      </c>
      <c r="D162" s="39" t="s">
        <v>103</v>
      </c>
      <c r="E162" s="52"/>
      <c r="F162" s="52"/>
    </row>
    <row r="163" spans="1:6">
      <c r="A163" s="141"/>
      <c r="B163" s="39" t="s">
        <v>284</v>
      </c>
      <c r="C163" s="141" t="str">
        <f>"с "&amp;LOWER(SUBSTITUTE(SUBSTITUTE(SUBSTITUTE(TEXT(C4-3,"Д ММММ ГГГГ"),"ь","я",1),"т ","та ",1),"й","я",1))&amp;" г."</f>
        <v>с 10 мая 2018 г.</v>
      </c>
      <c r="D163" s="39" t="s">
        <v>209</v>
      </c>
      <c r="E163" s="52"/>
      <c r="F163" s="52"/>
    </row>
    <row r="164" spans="1:6" ht="31.2">
      <c r="A164" s="29"/>
      <c r="B164" s="37" t="s">
        <v>285</v>
      </c>
      <c r="C164" s="19" t="str">
        <f>"по "&amp;LOWER(SUBSTITUTE(SUBSTITUTE(SUBSTITUTE(TEXT(C4-1,"Д ММММ ГГГГ"),"ь","я",1),"т ","та ",1),"й","я",1))&amp;" г."</f>
        <v>по 12 мая 2018 г.</v>
      </c>
      <c r="D164" s="37" t="s">
        <v>273</v>
      </c>
      <c r="E164" s="52"/>
      <c r="F164" s="52"/>
    </row>
    <row r="165" spans="1:6" ht="15" customHeight="1">
      <c r="A165" s="142">
        <v>88</v>
      </c>
      <c r="B165" s="145" t="s">
        <v>286</v>
      </c>
      <c r="C165" s="46">
        <f>C4-4</f>
        <v>43229</v>
      </c>
      <c r="D165" s="39" t="s">
        <v>102</v>
      </c>
      <c r="E165" s="52"/>
      <c r="F165" s="52"/>
    </row>
    <row r="166" spans="1:6" ht="46.8">
      <c r="A166" s="29"/>
      <c r="B166" s="37" t="s">
        <v>287</v>
      </c>
      <c r="C166" s="37" t="s">
        <v>288</v>
      </c>
      <c r="D166" s="39" t="s">
        <v>103</v>
      </c>
    </row>
    <row r="167" spans="1:6" ht="15.75" customHeight="1">
      <c r="A167" s="142">
        <v>89</v>
      </c>
      <c r="B167" s="145" t="s">
        <v>289</v>
      </c>
      <c r="C167" s="145" t="s">
        <v>39</v>
      </c>
      <c r="D167" s="145" t="s">
        <v>209</v>
      </c>
    </row>
    <row r="168" spans="1:6" ht="31.2">
      <c r="A168" s="29"/>
      <c r="B168" s="37" t="s">
        <v>290</v>
      </c>
      <c r="C168" s="30">
        <f>C4-8</f>
        <v>43225</v>
      </c>
      <c r="D168" s="37" t="s">
        <v>210</v>
      </c>
    </row>
    <row r="169" spans="1:6">
      <c r="A169" s="142">
        <v>90</v>
      </c>
      <c r="B169" s="145" t="s">
        <v>292</v>
      </c>
      <c r="C169" s="144" t="str">
        <f>"с "&amp;LOWER(SUBSTITUTE(SUBSTITUTE(SUBSTITUTE(TEXT(C4-7,"Д ММММ ГГГГ"),"ь","я",1),"т ","та ",1),"й","я",1))&amp;" г."</f>
        <v>с 6 мая 2018 г.</v>
      </c>
      <c r="D169" s="145" t="s">
        <v>209</v>
      </c>
    </row>
    <row r="170" spans="1:6">
      <c r="A170" s="141"/>
      <c r="B170" s="10" t="s">
        <v>293</v>
      </c>
      <c r="C170" s="10" t="s">
        <v>291</v>
      </c>
      <c r="D170" s="10" t="s">
        <v>295</v>
      </c>
    </row>
    <row r="171" spans="1:6" ht="31.2">
      <c r="A171" s="29"/>
      <c r="B171" s="15" t="s">
        <v>294</v>
      </c>
      <c r="C171" s="30">
        <f>C4</f>
        <v>43233</v>
      </c>
      <c r="D171" s="17" t="s">
        <v>296</v>
      </c>
    </row>
    <row r="172" spans="1:6">
      <c r="A172" s="142">
        <v>91</v>
      </c>
      <c r="B172" s="143" t="s">
        <v>297</v>
      </c>
      <c r="C172" s="143" t="s">
        <v>298</v>
      </c>
      <c r="D172" s="143" t="s">
        <v>209</v>
      </c>
    </row>
    <row r="173" spans="1:6" ht="31.2">
      <c r="A173" s="29"/>
      <c r="B173" s="15"/>
      <c r="C173" s="30">
        <f>C4</f>
        <v>43233</v>
      </c>
      <c r="D173" s="15" t="s">
        <v>210</v>
      </c>
    </row>
    <row r="174" spans="1:6">
      <c r="A174" s="142">
        <v>92</v>
      </c>
      <c r="B174" s="143" t="s">
        <v>299</v>
      </c>
      <c r="C174" s="46">
        <f>C4</f>
        <v>43233</v>
      </c>
      <c r="D174" s="143" t="s">
        <v>209</v>
      </c>
    </row>
    <row r="175" spans="1:6" ht="62.4">
      <c r="A175" s="29"/>
      <c r="B175" s="17" t="s">
        <v>300</v>
      </c>
      <c r="C175" s="15" t="s">
        <v>301</v>
      </c>
      <c r="D175" s="17" t="s">
        <v>210</v>
      </c>
    </row>
    <row r="176" spans="1:6" ht="46.8">
      <c r="A176" s="147">
        <v>93</v>
      </c>
      <c r="B176" s="23" t="s">
        <v>302</v>
      </c>
      <c r="C176" s="23" t="s">
        <v>303</v>
      </c>
      <c r="D176" s="23" t="s">
        <v>206</v>
      </c>
    </row>
    <row r="177" spans="1:4" ht="62.4">
      <c r="A177" s="147">
        <v>94</v>
      </c>
      <c r="B177" s="23" t="s">
        <v>304</v>
      </c>
      <c r="C177" s="23" t="s">
        <v>305</v>
      </c>
      <c r="D177" s="23" t="s">
        <v>206</v>
      </c>
    </row>
    <row r="178" spans="1:4">
      <c r="A178" s="142">
        <v>95</v>
      </c>
      <c r="B178" s="144" t="s">
        <v>451</v>
      </c>
      <c r="C178" s="144" t="s">
        <v>9</v>
      </c>
      <c r="D178" s="144" t="s">
        <v>102</v>
      </c>
    </row>
    <row r="179" spans="1:4" ht="46.8">
      <c r="A179" s="29"/>
      <c r="B179" s="17"/>
      <c r="C179" s="30">
        <f>C4+3</f>
        <v>43236</v>
      </c>
      <c r="D179" s="17" t="s">
        <v>103</v>
      </c>
    </row>
    <row r="180" spans="1:4" ht="62.4">
      <c r="A180" s="147">
        <v>96</v>
      </c>
      <c r="B180" s="23" t="s">
        <v>452</v>
      </c>
      <c r="C180" s="23" t="s">
        <v>328</v>
      </c>
      <c r="D180" s="23" t="s">
        <v>40</v>
      </c>
    </row>
    <row r="181" spans="1:4" ht="78">
      <c r="A181" s="147">
        <v>97</v>
      </c>
      <c r="B181" s="23" t="s">
        <v>454</v>
      </c>
      <c r="C181" s="23" t="s">
        <v>334</v>
      </c>
      <c r="D181" s="23" t="s">
        <v>40</v>
      </c>
    </row>
    <row r="182" spans="1:4" ht="140.4">
      <c r="A182" s="147">
        <v>98</v>
      </c>
      <c r="B182" s="23" t="s">
        <v>455</v>
      </c>
      <c r="C182" s="23" t="s">
        <v>456</v>
      </c>
      <c r="D182" s="23" t="s">
        <v>457</v>
      </c>
    </row>
    <row r="183" spans="1:4" ht="202.8">
      <c r="A183" s="147">
        <v>99</v>
      </c>
      <c r="B183" s="23" t="s">
        <v>458</v>
      </c>
      <c r="C183" s="23" t="s">
        <v>459</v>
      </c>
      <c r="D183" s="23" t="s">
        <v>40</v>
      </c>
    </row>
    <row r="184" spans="1:4" ht="45.75" customHeight="1">
      <c r="A184" s="147">
        <v>100</v>
      </c>
      <c r="B184" s="23" t="s">
        <v>453</v>
      </c>
      <c r="C184" s="23" t="s">
        <v>341</v>
      </c>
      <c r="D184" s="23" t="s">
        <v>40</v>
      </c>
    </row>
    <row r="185" spans="1:4" ht="16.5" customHeight="1">
      <c r="A185" s="142">
        <v>101</v>
      </c>
      <c r="B185" s="144" t="s">
        <v>342</v>
      </c>
      <c r="C185" s="144" t="s">
        <v>9</v>
      </c>
      <c r="D185" s="144" t="s">
        <v>102</v>
      </c>
    </row>
    <row r="186" spans="1:4" ht="47.25" customHeight="1">
      <c r="A186" s="29"/>
      <c r="B186" s="17" t="s">
        <v>460</v>
      </c>
      <c r="C186" s="30">
        <f>C4+19</f>
        <v>43252</v>
      </c>
      <c r="D186" s="17" t="s">
        <v>103</v>
      </c>
    </row>
    <row r="187" spans="1:4">
      <c r="A187" s="142">
        <v>102</v>
      </c>
      <c r="B187" s="144" t="s">
        <v>344</v>
      </c>
      <c r="C187" s="144" t="s">
        <v>39</v>
      </c>
      <c r="D187" s="144" t="s">
        <v>102</v>
      </c>
    </row>
    <row r="188" spans="1:4" ht="46.8">
      <c r="A188" s="29"/>
      <c r="B188" s="17" t="s">
        <v>345</v>
      </c>
      <c r="C188" s="30">
        <f>C4+59</f>
        <v>43292</v>
      </c>
      <c r="D188" s="17" t="s">
        <v>103</v>
      </c>
    </row>
    <row r="189" spans="1:4">
      <c r="B189" s="71"/>
      <c r="C189" s="71"/>
      <c r="D189" s="71"/>
    </row>
    <row r="190" spans="1:4">
      <c r="B190" s="71"/>
      <c r="C190" s="71"/>
      <c r="D190" s="71"/>
    </row>
    <row r="191" spans="1:4">
      <c r="B191" s="71"/>
      <c r="C191" s="71"/>
      <c r="D191" s="71"/>
    </row>
    <row r="192" spans="1:4">
      <c r="B192" s="71"/>
      <c r="C192" s="71"/>
      <c r="D192" s="71"/>
    </row>
    <row r="193" spans="1:4">
      <c r="B193" s="71"/>
      <c r="C193" s="71"/>
      <c r="D193" s="71"/>
    </row>
    <row r="194" spans="1:4">
      <c r="A194" s="5"/>
      <c r="B194" s="71"/>
      <c r="C194" s="71"/>
      <c r="D194" s="71"/>
    </row>
    <row r="195" spans="1:4">
      <c r="A195" s="5"/>
      <c r="B195" s="71"/>
      <c r="C195" s="71"/>
      <c r="D195" s="71"/>
    </row>
    <row r="196" spans="1:4">
      <c r="A196" s="5"/>
      <c r="B196" s="71"/>
      <c r="C196" s="71"/>
      <c r="D196" s="71"/>
    </row>
    <row r="197" spans="1:4">
      <c r="A197" s="5"/>
      <c r="B197" s="71"/>
      <c r="C197" s="71"/>
      <c r="D197" s="71"/>
    </row>
    <row r="198" spans="1:4">
      <c r="A198" s="5"/>
      <c r="B198" s="71"/>
      <c r="C198" s="71"/>
      <c r="D198" s="71"/>
    </row>
    <row r="199" spans="1:4">
      <c r="A199" s="5"/>
      <c r="B199" s="71"/>
      <c r="C199" s="71"/>
      <c r="D199" s="71"/>
    </row>
    <row r="200" spans="1:4">
      <c r="A200" s="5"/>
      <c r="B200" s="71"/>
      <c r="C200" s="71"/>
      <c r="D200" s="71"/>
    </row>
    <row r="201" spans="1:4">
      <c r="A201" s="5"/>
      <c r="B201" s="71"/>
      <c r="C201" s="71"/>
      <c r="D201" s="71"/>
    </row>
  </sheetData>
  <mergeCells count="31">
    <mergeCell ref="A48:D48"/>
    <mergeCell ref="A58:D58"/>
    <mergeCell ref="A114:D114"/>
    <mergeCell ref="A144:D144"/>
    <mergeCell ref="A30:A31"/>
    <mergeCell ref="A32:A33"/>
    <mergeCell ref="A34:A35"/>
    <mergeCell ref="B34:B35"/>
    <mergeCell ref="D34:D35"/>
    <mergeCell ref="A36:A37"/>
    <mergeCell ref="A29:D29"/>
    <mergeCell ref="A15:A18"/>
    <mergeCell ref="B15:B18"/>
    <mergeCell ref="D15:D18"/>
    <mergeCell ref="A19:D19"/>
    <mergeCell ref="A20:A21"/>
    <mergeCell ref="B20:B21"/>
    <mergeCell ref="D20:D21"/>
    <mergeCell ref="A22:A23"/>
    <mergeCell ref="B22:B23"/>
    <mergeCell ref="D22:D23"/>
    <mergeCell ref="A25:A26"/>
    <mergeCell ref="A27:A28"/>
    <mergeCell ref="A12:A13"/>
    <mergeCell ref="B12:B13"/>
    <mergeCell ref="D12:D13"/>
    <mergeCell ref="B1:D1"/>
    <mergeCell ref="A7:D7"/>
    <mergeCell ref="A8:A11"/>
    <mergeCell ref="B8:B11"/>
    <mergeCell ref="D8:D1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200"/>
  <sheetViews>
    <sheetView tabSelected="1" view="pageBreakPreview" topLeftCell="A74" zoomScaleNormal="100" zoomScaleSheetLayoutView="100" workbookViewId="0">
      <selection activeCell="G74" sqref="G74"/>
    </sheetView>
  </sheetViews>
  <sheetFormatPr defaultColWidth="9.109375" defaultRowHeight="15.6"/>
  <cols>
    <col min="1" max="1" width="4.6640625" style="25" customWidth="1"/>
    <col min="2" max="2" width="44.21875" style="5" customWidth="1"/>
    <col min="3" max="3" width="27.6640625" style="5" customWidth="1"/>
    <col min="4" max="4" width="23.44140625" style="5" customWidth="1"/>
    <col min="5" max="16384" width="9.109375" style="5"/>
  </cols>
  <sheetData>
    <row r="1" spans="1:6" ht="27" customHeight="1">
      <c r="A1" s="158" t="s">
        <v>621</v>
      </c>
      <c r="B1" s="159"/>
      <c r="C1" s="159"/>
      <c r="D1" s="159"/>
      <c r="E1" s="148"/>
      <c r="F1" s="148"/>
    </row>
    <row r="2" spans="1:6" ht="45.75" customHeight="1">
      <c r="A2" s="159"/>
      <c r="B2" s="159"/>
      <c r="C2" s="159"/>
      <c r="D2" s="159"/>
      <c r="E2" s="148"/>
      <c r="F2" s="148"/>
    </row>
    <row r="3" spans="1:6" ht="42.75" customHeight="1">
      <c r="B3" s="2" t="s">
        <v>0</v>
      </c>
      <c r="C3" s="4">
        <v>43264</v>
      </c>
    </row>
    <row r="4" spans="1:6" ht="34.5" customHeight="1">
      <c r="B4" s="1" t="s">
        <v>1</v>
      </c>
      <c r="C4" s="4">
        <v>43265</v>
      </c>
      <c r="D4" s="52"/>
      <c r="E4" s="3"/>
    </row>
    <row r="5" spans="1:6" ht="25.5" customHeight="1">
      <c r="B5" s="1" t="s">
        <v>2</v>
      </c>
      <c r="C5" s="4">
        <v>43331</v>
      </c>
    </row>
    <row r="7" spans="1:6">
      <c r="A7" s="26" t="s">
        <v>4</v>
      </c>
      <c r="B7" s="7" t="s">
        <v>3</v>
      </c>
      <c r="C7" s="7" t="s">
        <v>5</v>
      </c>
      <c r="D7" s="7" t="s">
        <v>6</v>
      </c>
      <c r="E7" s="6"/>
    </row>
    <row r="8" spans="1:6" ht="21.75" customHeight="1">
      <c r="A8" s="165" t="s">
        <v>348</v>
      </c>
      <c r="B8" s="166"/>
      <c r="C8" s="166"/>
      <c r="D8" s="167"/>
    </row>
    <row r="9" spans="1:6" ht="18" customHeight="1">
      <c r="A9" s="173">
        <v>1</v>
      </c>
      <c r="B9" s="168" t="s">
        <v>7</v>
      </c>
      <c r="C9" s="62" t="s">
        <v>9</v>
      </c>
      <c r="D9" s="168" t="s">
        <v>40</v>
      </c>
    </row>
    <row r="10" spans="1:6">
      <c r="A10" s="174"/>
      <c r="B10" s="169"/>
      <c r="C10" s="9">
        <f>C5-24</f>
        <v>43307</v>
      </c>
      <c r="D10" s="171"/>
    </row>
    <row r="11" spans="1:6" ht="46.8">
      <c r="A11" s="174"/>
      <c r="B11" s="169"/>
      <c r="C11" s="10" t="s">
        <v>10</v>
      </c>
      <c r="D11" s="171"/>
    </row>
    <row r="12" spans="1:6" ht="15" customHeight="1">
      <c r="A12" s="174"/>
      <c r="B12" s="170"/>
      <c r="C12" s="16">
        <f>C5-3</f>
        <v>43328</v>
      </c>
      <c r="D12" s="172"/>
    </row>
    <row r="13" spans="1:6" ht="17.25" customHeight="1">
      <c r="A13" s="177">
        <v>2</v>
      </c>
      <c r="B13" s="168" t="s">
        <v>11</v>
      </c>
      <c r="C13" s="62" t="s">
        <v>9</v>
      </c>
      <c r="D13" s="175" t="s">
        <v>12</v>
      </c>
    </row>
    <row r="14" spans="1:6" ht="78" customHeight="1">
      <c r="A14" s="161"/>
      <c r="B14" s="170"/>
      <c r="C14" s="16">
        <f>C5-31</f>
        <v>43300</v>
      </c>
      <c r="D14" s="161"/>
    </row>
    <row r="15" spans="1:6" ht="109.5" customHeight="1">
      <c r="A15" s="152">
        <v>3</v>
      </c>
      <c r="B15" s="12" t="s">
        <v>13</v>
      </c>
      <c r="C15" s="23" t="s">
        <v>14</v>
      </c>
      <c r="D15" s="23" t="s">
        <v>40</v>
      </c>
    </row>
    <row r="16" spans="1:6" ht="15.75" customHeight="1">
      <c r="A16" s="160">
        <v>4</v>
      </c>
      <c r="B16" s="168" t="s">
        <v>347</v>
      </c>
      <c r="C16" s="8" t="s">
        <v>9</v>
      </c>
      <c r="D16" s="168" t="s">
        <v>16</v>
      </c>
    </row>
    <row r="17" spans="1:4">
      <c r="A17" s="176"/>
      <c r="B17" s="169"/>
      <c r="C17" s="9">
        <f>C5-12</f>
        <v>43319</v>
      </c>
      <c r="D17" s="169"/>
    </row>
    <row r="18" spans="1:4" ht="31.2">
      <c r="A18" s="176"/>
      <c r="B18" s="169"/>
      <c r="C18" s="10" t="s">
        <v>15</v>
      </c>
      <c r="D18" s="169"/>
    </row>
    <row r="19" spans="1:4">
      <c r="A19" s="161"/>
      <c r="B19" s="170"/>
      <c r="C19" s="11">
        <f>C5-1</f>
        <v>43330</v>
      </c>
      <c r="D19" s="170"/>
    </row>
    <row r="20" spans="1:4" ht="20.25" customHeight="1">
      <c r="A20" s="193" t="s">
        <v>19</v>
      </c>
      <c r="B20" s="194"/>
      <c r="C20" s="194"/>
      <c r="D20" s="195"/>
    </row>
    <row r="21" spans="1:4" ht="16.5" customHeight="1">
      <c r="A21" s="160">
        <v>5</v>
      </c>
      <c r="B21" s="162" t="s">
        <v>17</v>
      </c>
      <c r="C21" s="62" t="s">
        <v>9</v>
      </c>
      <c r="D21" s="162" t="s">
        <v>18</v>
      </c>
    </row>
    <row r="22" spans="1:4" ht="31.5" customHeight="1">
      <c r="A22" s="161"/>
      <c r="B22" s="163"/>
      <c r="C22" s="16">
        <f>C5-9</f>
        <v>43322</v>
      </c>
      <c r="D22" s="164"/>
    </row>
    <row r="23" spans="1:4" ht="15" customHeight="1">
      <c r="A23" s="160">
        <v>6</v>
      </c>
      <c r="B23" s="175" t="s">
        <v>20</v>
      </c>
      <c r="C23" s="149" t="s">
        <v>9</v>
      </c>
      <c r="D23" s="175" t="s">
        <v>21</v>
      </c>
    </row>
    <row r="24" spans="1:4" ht="33" customHeight="1">
      <c r="A24" s="161"/>
      <c r="B24" s="180"/>
      <c r="C24" s="16">
        <f>C5-1</f>
        <v>43330</v>
      </c>
      <c r="D24" s="180"/>
    </row>
    <row r="25" spans="1:4" ht="46.8">
      <c r="A25" s="152">
        <v>7</v>
      </c>
      <c r="B25" s="95" t="s">
        <v>22</v>
      </c>
      <c r="C25" s="152" t="str">
        <f>"С "&amp;LOWER(SUBSTITUTE(SUBSTITUTE(SUBSTITUTE(TEXT(C5-9,"ДД ММММ ГГГГ"),"ь","я",1),"т ","та ",1),"й","я",1))&amp;" г."</f>
        <v>С 10 августа 2018 г.</v>
      </c>
      <c r="D25" s="24" t="s">
        <v>37</v>
      </c>
    </row>
    <row r="26" spans="1:4" ht="31.2">
      <c r="A26" s="160">
        <v>8</v>
      </c>
      <c r="B26" s="150" t="s">
        <v>23</v>
      </c>
      <c r="C26" s="8" t="s">
        <v>9</v>
      </c>
      <c r="D26" s="151" t="s">
        <v>25</v>
      </c>
    </row>
    <row r="27" spans="1:4" ht="31.2">
      <c r="A27" s="161"/>
      <c r="B27" s="15" t="s">
        <v>24</v>
      </c>
      <c r="C27" s="16">
        <f>C5-1</f>
        <v>43330</v>
      </c>
      <c r="D27" s="17" t="s">
        <v>26</v>
      </c>
    </row>
    <row r="28" spans="1:4" ht="15.75" customHeight="1">
      <c r="A28" s="160">
        <v>9</v>
      </c>
      <c r="B28" s="150" t="s">
        <v>27</v>
      </c>
      <c r="C28" s="8" t="s">
        <v>9</v>
      </c>
      <c r="D28" s="151" t="s">
        <v>29</v>
      </c>
    </row>
    <row r="29" spans="1:4" ht="31.5" customHeight="1">
      <c r="A29" s="161"/>
      <c r="B29" s="15" t="s">
        <v>28</v>
      </c>
      <c r="C29" s="16">
        <f>C5-1</f>
        <v>43330</v>
      </c>
      <c r="D29" s="17" t="s">
        <v>30</v>
      </c>
    </row>
    <row r="30" spans="1:4">
      <c r="A30" s="165" t="s">
        <v>31</v>
      </c>
      <c r="B30" s="166"/>
      <c r="C30" s="166"/>
      <c r="D30" s="167"/>
    </row>
    <row r="31" spans="1:4" ht="15" customHeight="1">
      <c r="A31" s="160">
        <v>10</v>
      </c>
      <c r="B31" s="153" t="s">
        <v>306</v>
      </c>
      <c r="C31" s="149" t="s">
        <v>9</v>
      </c>
      <c r="D31" s="153" t="s">
        <v>307</v>
      </c>
    </row>
    <row r="32" spans="1:4" ht="171" customHeight="1">
      <c r="A32" s="161"/>
      <c r="B32" s="37" t="s">
        <v>349</v>
      </c>
      <c r="C32" s="16">
        <f>C4+2</f>
        <v>43267</v>
      </c>
      <c r="D32" s="37" t="s">
        <v>308</v>
      </c>
    </row>
    <row r="33" spans="1:4" ht="18" customHeight="1">
      <c r="A33" s="160">
        <v>11</v>
      </c>
      <c r="B33" s="153" t="s">
        <v>350</v>
      </c>
      <c r="C33" s="149" t="str">
        <f>"С "&amp;LOWER(SUBSTITUTE(SUBSTITUTE(SUBSTITUTE(TEXT(C4+1,"ДД ММММ ГГГГ"),"ь","я",1),"т ","та ",1),"й","я",1))&amp;" г."</f>
        <v>С 15 июня 2018 г.</v>
      </c>
      <c r="D33" s="153" t="s">
        <v>35</v>
      </c>
    </row>
    <row r="34" spans="1:4">
      <c r="A34" s="161"/>
      <c r="B34" s="37" t="s">
        <v>351</v>
      </c>
      <c r="C34" s="29" t="str">
        <f>"по "&amp;LOWER(SUBSTITUTE(SUBSTITUTE(SUBSTITUTE(TEXT(C4+24,"Д ММММ ГГГГ"),"ь","я",1),"т ","та ",1),"й","я",1))&amp;" г."</f>
        <v>по 8 июля 2018 г.</v>
      </c>
      <c r="D34" s="37" t="s">
        <v>36</v>
      </c>
    </row>
    <row r="35" spans="1:4" ht="18" customHeight="1">
      <c r="A35" s="160">
        <v>12</v>
      </c>
      <c r="B35" s="168" t="s">
        <v>352</v>
      </c>
      <c r="C35" s="8" t="str">
        <f>"С "&amp;LOWER(SUBSTITUTE(SUBSTITUTE(SUBSTITUTE(TEXT(C4+1,"ДД ММММ ГГГГ"),"ь","я",1),"т ","та ",1),"й","я",1))&amp;" г."</f>
        <v>С 15 июня 2018 г.</v>
      </c>
      <c r="D35" s="168" t="s">
        <v>38</v>
      </c>
    </row>
    <row r="36" spans="1:4" ht="59.25" customHeight="1">
      <c r="A36" s="161"/>
      <c r="B36" s="170"/>
      <c r="C36" s="19" t="str">
        <f>"по "&amp;LOWER(SUBSTITUTE(SUBSTITUTE(SUBSTITUTE(TEXT(C4+24,"Д ММММ ГГГГ"),"ь","я",1),"т ","та ",1),"й","я",1))&amp;" г."</f>
        <v>по 8 июля 2018 г.</v>
      </c>
      <c r="D36" s="170"/>
    </row>
    <row r="37" spans="1:4">
      <c r="A37" s="160">
        <v>13</v>
      </c>
      <c r="B37" s="151" t="s">
        <v>97</v>
      </c>
      <c r="C37" s="8" t="str">
        <f>"С "&amp;LOWER(SUBSTITUTE(SUBSTITUTE(SUBSTITUTE(TEXT(C4+1,"ДД ММММ ГГГГ"),"ь","я",1),"т ","та ",1),"й","я",1))&amp;" г."</f>
        <v>С 15 июня 2018 г.</v>
      </c>
      <c r="D37" s="151" t="s">
        <v>354</v>
      </c>
    </row>
    <row r="38" spans="1:4" ht="48.75" customHeight="1">
      <c r="A38" s="161"/>
      <c r="B38" s="17" t="s">
        <v>353</v>
      </c>
      <c r="C38" s="19" t="str">
        <f>"по "&amp;LOWER(SUBSTITUTE(SUBSTITUTE(SUBSTITUTE(TEXT(C4+24,"Д ММММ ГГГГ"),"ь","я",1),"т ","та ",1),"й","я",1))&amp;" г."</f>
        <v>по 8 июля 2018 г.</v>
      </c>
      <c r="D38" s="17" t="s">
        <v>355</v>
      </c>
    </row>
    <row r="39" spans="1:4" ht="63.75" customHeight="1">
      <c r="A39" s="152">
        <v>14</v>
      </c>
      <c r="B39" s="23" t="s">
        <v>356</v>
      </c>
      <c r="C39" s="23" t="s">
        <v>357</v>
      </c>
      <c r="D39" s="23" t="s">
        <v>40</v>
      </c>
    </row>
    <row r="40" spans="1:4" ht="109.2">
      <c r="A40" s="152">
        <v>15</v>
      </c>
      <c r="B40" s="23" t="s">
        <v>45</v>
      </c>
      <c r="C40" s="23" t="s">
        <v>358</v>
      </c>
      <c r="D40" s="23" t="s">
        <v>47</v>
      </c>
    </row>
    <row r="41" spans="1:4" ht="78">
      <c r="A41" s="152">
        <v>16</v>
      </c>
      <c r="B41" s="72" t="s">
        <v>48</v>
      </c>
      <c r="C41" s="24" t="s">
        <v>49</v>
      </c>
      <c r="D41" s="24" t="s">
        <v>40</v>
      </c>
    </row>
    <row r="42" spans="1:4" ht="124.8">
      <c r="A42" s="149">
        <v>17</v>
      </c>
      <c r="B42" s="153" t="s">
        <v>359</v>
      </c>
      <c r="C42" s="153" t="s">
        <v>615</v>
      </c>
      <c r="D42" s="153" t="s">
        <v>52</v>
      </c>
    </row>
    <row r="43" spans="1:4" ht="31.2">
      <c r="A43" s="149">
        <v>18</v>
      </c>
      <c r="B43" s="153" t="s">
        <v>67</v>
      </c>
      <c r="C43" s="150" t="s">
        <v>53</v>
      </c>
      <c r="D43" s="153" t="s">
        <v>47</v>
      </c>
    </row>
    <row r="44" spans="1:4">
      <c r="A44" s="29"/>
      <c r="B44" s="37" t="s">
        <v>360</v>
      </c>
      <c r="C44" s="30">
        <f>C4+24</f>
        <v>43289</v>
      </c>
      <c r="D44" s="37"/>
    </row>
    <row r="45" spans="1:4" ht="156" customHeight="1">
      <c r="A45" s="152">
        <v>19</v>
      </c>
      <c r="B45" s="23" t="s">
        <v>69</v>
      </c>
      <c r="C45" s="23" t="s">
        <v>616</v>
      </c>
      <c r="D45" s="23" t="s">
        <v>40</v>
      </c>
    </row>
    <row r="46" spans="1:4" ht="95.25" customHeight="1">
      <c r="A46" s="29">
        <v>20</v>
      </c>
      <c r="B46" s="24" t="s">
        <v>361</v>
      </c>
      <c r="C46" s="24" t="s">
        <v>362</v>
      </c>
      <c r="D46" s="24" t="s">
        <v>72</v>
      </c>
    </row>
    <row r="47" spans="1:4" ht="79.5" customHeight="1">
      <c r="A47" s="29">
        <v>21</v>
      </c>
      <c r="B47" s="24" t="s">
        <v>363</v>
      </c>
      <c r="C47" s="23" t="s">
        <v>617</v>
      </c>
      <c r="D47" s="24" t="s">
        <v>40</v>
      </c>
    </row>
    <row r="48" spans="1:4" ht="48" customHeight="1">
      <c r="A48" s="152">
        <v>22</v>
      </c>
      <c r="B48" s="24" t="s">
        <v>364</v>
      </c>
      <c r="C48" s="24" t="s">
        <v>618</v>
      </c>
      <c r="D48" s="24" t="s">
        <v>40</v>
      </c>
    </row>
    <row r="49" spans="1:4">
      <c r="A49" s="193" t="s">
        <v>76</v>
      </c>
      <c r="B49" s="194"/>
      <c r="C49" s="194"/>
      <c r="D49" s="195"/>
    </row>
    <row r="50" spans="1:4" ht="156.75" customHeight="1">
      <c r="A50" s="152">
        <v>23</v>
      </c>
      <c r="B50" s="24" t="s">
        <v>365</v>
      </c>
      <c r="C50" s="24" t="s">
        <v>550</v>
      </c>
      <c r="D50" s="24" t="s">
        <v>60</v>
      </c>
    </row>
    <row r="51" spans="1:4" ht="46.8">
      <c r="A51" s="152">
        <v>24</v>
      </c>
      <c r="B51" s="24" t="s">
        <v>367</v>
      </c>
      <c r="C51" s="24" t="s">
        <v>368</v>
      </c>
      <c r="D51" s="24" t="s">
        <v>78</v>
      </c>
    </row>
    <row r="52" spans="1:4" ht="187.5" customHeight="1">
      <c r="A52" s="152">
        <v>25</v>
      </c>
      <c r="B52" s="24" t="s">
        <v>79</v>
      </c>
      <c r="C52" s="24" t="s">
        <v>551</v>
      </c>
      <c r="D52" s="24" t="s">
        <v>40</v>
      </c>
    </row>
    <row r="53" spans="1:4" ht="13.5" customHeight="1">
      <c r="A53" s="149">
        <v>26</v>
      </c>
      <c r="B53" s="151" t="s">
        <v>369</v>
      </c>
      <c r="C53" s="153" t="s">
        <v>9</v>
      </c>
      <c r="D53" s="153" t="s">
        <v>371</v>
      </c>
    </row>
    <row r="54" spans="1:4" ht="14.25" customHeight="1">
      <c r="A54" s="154"/>
      <c r="B54" s="10" t="s">
        <v>370</v>
      </c>
      <c r="C54" s="40">
        <f>C5-5</f>
        <v>43326</v>
      </c>
      <c r="D54" s="10"/>
    </row>
    <row r="55" spans="1:4" ht="60.75" customHeight="1">
      <c r="A55" s="154"/>
      <c r="B55" s="39"/>
      <c r="C55" s="10" t="s">
        <v>83</v>
      </c>
      <c r="D55" s="36"/>
    </row>
    <row r="56" spans="1:4" ht="14.25" customHeight="1">
      <c r="A56" s="29"/>
      <c r="B56" s="15"/>
      <c r="C56" s="41">
        <f>C5-2</f>
        <v>43329</v>
      </c>
      <c r="D56" s="15"/>
    </row>
    <row r="57" spans="1:4" ht="15.75" customHeight="1">
      <c r="A57" s="149">
        <v>27</v>
      </c>
      <c r="B57" s="150" t="s">
        <v>89</v>
      </c>
      <c r="C57" s="153" t="s">
        <v>9</v>
      </c>
      <c r="D57" s="150" t="s">
        <v>35</v>
      </c>
    </row>
    <row r="58" spans="1:4" ht="32.25" customHeight="1">
      <c r="A58" s="154"/>
      <c r="B58" s="39" t="s">
        <v>372</v>
      </c>
      <c r="C58" s="40">
        <f>C5-5</f>
        <v>43326</v>
      </c>
      <c r="D58" s="36" t="s">
        <v>36</v>
      </c>
    </row>
    <row r="59" spans="1:4" ht="13.5" customHeight="1">
      <c r="A59" s="193" t="s">
        <v>92</v>
      </c>
      <c r="B59" s="194"/>
      <c r="C59" s="194"/>
      <c r="D59" s="195"/>
    </row>
    <row r="60" spans="1:4" ht="14.25" customHeight="1">
      <c r="A60" s="149">
        <v>28</v>
      </c>
      <c r="B60" s="153" t="s">
        <v>93</v>
      </c>
      <c r="C60" s="94" t="s">
        <v>9</v>
      </c>
      <c r="D60" s="153" t="s">
        <v>95</v>
      </c>
    </row>
    <row r="61" spans="1:4" ht="374.25" customHeight="1">
      <c r="A61" s="29"/>
      <c r="B61" s="37" t="s">
        <v>545</v>
      </c>
      <c r="C61" s="30">
        <f>C4+4</f>
        <v>43269</v>
      </c>
      <c r="D61" s="37" t="s">
        <v>96</v>
      </c>
    </row>
    <row r="62" spans="1:4" ht="15.75" customHeight="1">
      <c r="A62" s="149">
        <v>29</v>
      </c>
      <c r="B62" s="150" t="s">
        <v>97</v>
      </c>
      <c r="C62" s="150" t="s">
        <v>9</v>
      </c>
      <c r="D62" s="150" t="s">
        <v>98</v>
      </c>
    </row>
    <row r="63" spans="1:4" ht="93.6">
      <c r="A63" s="29"/>
      <c r="B63" s="17" t="s">
        <v>373</v>
      </c>
      <c r="C63" s="30">
        <f>C4+8</f>
        <v>43273</v>
      </c>
      <c r="D63" s="37" t="s">
        <v>99</v>
      </c>
    </row>
    <row r="64" spans="1:4" ht="15.75" customHeight="1">
      <c r="A64" s="149">
        <v>30</v>
      </c>
      <c r="B64" s="150" t="s">
        <v>100</v>
      </c>
      <c r="C64" s="150" t="s">
        <v>9</v>
      </c>
      <c r="D64" s="150" t="s">
        <v>102</v>
      </c>
    </row>
    <row r="65" spans="1:5" ht="46.8">
      <c r="A65" s="29"/>
      <c r="B65" s="15" t="s">
        <v>101</v>
      </c>
      <c r="C65" s="30">
        <f>C4+11</f>
        <v>43276</v>
      </c>
      <c r="D65" s="15" t="s">
        <v>103</v>
      </c>
    </row>
    <row r="66" spans="1:5" ht="171" customHeight="1">
      <c r="A66" s="152">
        <v>31</v>
      </c>
      <c r="B66" s="12" t="s">
        <v>105</v>
      </c>
      <c r="C66" s="24" t="s">
        <v>104</v>
      </c>
      <c r="D66" s="24" t="s">
        <v>106</v>
      </c>
    </row>
    <row r="67" spans="1:5" ht="16.5" customHeight="1">
      <c r="A67" s="149">
        <v>32</v>
      </c>
      <c r="B67" s="153" t="s">
        <v>109</v>
      </c>
      <c r="C67" s="8" t="str">
        <f>"С "&amp;LOWER(SUBSTITUTE(SUBSTITUTE(SUBSTITUTE(TEXT(C5-4,"Д ММММ ГГГГ"),"ь","я",1),"т ","та ",1),"й","я",1))&amp;" г."</f>
        <v>С 15 августа 2018 г.</v>
      </c>
      <c r="D67" s="150"/>
    </row>
    <row r="68" spans="1:5" ht="124.8">
      <c r="A68" s="29"/>
      <c r="B68" s="37" t="s">
        <v>108</v>
      </c>
      <c r="C68" s="37" t="str">
        <f>"по "&amp;LOWER(SUBSTITUTE(SUBSTITUTE(SUBSTITUTE(TEXT(C5,"ДД ММММ ГГГГ"),"ь","я",1),"т ","та ",1),"й","я",1))&amp;" г. включительно"</f>
        <v>по 19 августа 2018 г. включительно</v>
      </c>
      <c r="D68" s="15"/>
    </row>
    <row r="69" spans="1:5" ht="15.75" customHeight="1">
      <c r="A69" s="149">
        <v>33</v>
      </c>
      <c r="B69" s="153" t="s">
        <v>107</v>
      </c>
      <c r="C69" s="8" t="str">
        <f>"С "&amp;LOWER(SUBSTITUTE(SUBSTITUTE(SUBSTITUTE(TEXT(C5,"Д ММММ ГГГГ"),"ь","я",1),"т ","та ",1),"й","я",1))&amp;" г."</f>
        <v>С 19 августа 2018 г.</v>
      </c>
      <c r="D69" s="150"/>
    </row>
    <row r="70" spans="1:5" ht="109.2">
      <c r="A70" s="29"/>
      <c r="B70" s="37" t="s">
        <v>110</v>
      </c>
      <c r="C70" s="37" t="s">
        <v>111</v>
      </c>
      <c r="D70" s="15"/>
    </row>
    <row r="71" spans="1:5">
      <c r="A71" s="149">
        <v>34</v>
      </c>
      <c r="B71" s="153" t="s">
        <v>112</v>
      </c>
      <c r="C71" s="150"/>
      <c r="D71" s="150" t="s">
        <v>119</v>
      </c>
    </row>
    <row r="72" spans="1:5" ht="94.5" customHeight="1">
      <c r="A72" s="154"/>
      <c r="B72" s="39" t="s">
        <v>113</v>
      </c>
      <c r="C72" s="39" t="s">
        <v>374</v>
      </c>
      <c r="D72" s="39" t="s">
        <v>120</v>
      </c>
    </row>
    <row r="73" spans="1:5" ht="18.75" customHeight="1">
      <c r="A73" s="154"/>
      <c r="B73" s="10"/>
      <c r="C73" s="40">
        <f>C5-1</f>
        <v>43330</v>
      </c>
      <c r="D73" s="10"/>
    </row>
    <row r="74" spans="1:5" ht="124.8">
      <c r="A74" s="154"/>
      <c r="B74" s="39" t="s">
        <v>375</v>
      </c>
      <c r="C74" s="39" t="s">
        <v>376</v>
      </c>
      <c r="D74" s="10"/>
    </row>
    <row r="75" spans="1:5" ht="18.75" customHeight="1">
      <c r="A75" s="154"/>
      <c r="B75" s="10"/>
      <c r="C75" s="40">
        <f>C5-1</f>
        <v>43330</v>
      </c>
      <c r="D75" s="10"/>
    </row>
    <row r="76" spans="1:5" ht="15.75" customHeight="1">
      <c r="A76" s="149">
        <v>35</v>
      </c>
      <c r="B76" s="153" t="s">
        <v>379</v>
      </c>
      <c r="C76" s="62" t="s">
        <v>9</v>
      </c>
      <c r="D76" s="151" t="s">
        <v>377</v>
      </c>
    </row>
    <row r="77" spans="1:5" ht="132.75" customHeight="1">
      <c r="A77" s="29"/>
      <c r="B77" s="37" t="s">
        <v>380</v>
      </c>
      <c r="C77" s="30">
        <f>C5-9</f>
        <v>43322</v>
      </c>
      <c r="D77" s="17" t="s">
        <v>378</v>
      </c>
    </row>
    <row r="78" spans="1:5">
      <c r="A78" s="154">
        <v>36</v>
      </c>
      <c r="B78" s="39" t="s">
        <v>121</v>
      </c>
      <c r="C78" s="154" t="str">
        <f>"С "&amp;LOWER(SUBSTITUTE(SUBSTITUTE(SUBSTITUTE(TEXT(C5-22,"Д ММММ ГГГГ"),"ь","я",1),"т ","та ",1),"й","я",1))&amp;" г."</f>
        <v>С 28 июля 2018 г.</v>
      </c>
      <c r="D78" s="39" t="s">
        <v>122</v>
      </c>
    </row>
    <row r="79" spans="1:5" ht="17.25" customHeight="1">
      <c r="A79" s="154"/>
      <c r="B79" s="39" t="s">
        <v>126</v>
      </c>
      <c r="C79" s="39" t="s">
        <v>123</v>
      </c>
      <c r="D79" s="39" t="s">
        <v>382</v>
      </c>
      <c r="E79" s="52"/>
    </row>
    <row r="80" spans="1:5">
      <c r="A80" s="29"/>
      <c r="B80" s="37" t="s">
        <v>127</v>
      </c>
      <c r="C80" s="30">
        <f>C5-1</f>
        <v>43330</v>
      </c>
      <c r="D80" s="37"/>
      <c r="E80" s="52"/>
    </row>
    <row r="81" spans="1:5">
      <c r="A81" s="149">
        <v>37</v>
      </c>
      <c r="B81" s="151" t="s">
        <v>128</v>
      </c>
      <c r="C81" s="150" t="s">
        <v>9</v>
      </c>
      <c r="D81" s="151" t="s">
        <v>130</v>
      </c>
      <c r="E81" s="52"/>
    </row>
    <row r="82" spans="1:5" ht="157.5" customHeight="1">
      <c r="A82" s="29"/>
      <c r="B82" s="17" t="s">
        <v>129</v>
      </c>
      <c r="C82" s="30">
        <f>C4+23</f>
        <v>43288</v>
      </c>
      <c r="D82" s="17" t="s">
        <v>131</v>
      </c>
    </row>
    <row r="83" spans="1:5">
      <c r="A83" s="149">
        <v>38</v>
      </c>
      <c r="B83" s="151" t="s">
        <v>132</v>
      </c>
      <c r="C83" s="150" t="s">
        <v>9</v>
      </c>
      <c r="D83" s="150" t="s">
        <v>134</v>
      </c>
    </row>
    <row r="84" spans="1:5" ht="78">
      <c r="A84" s="29"/>
      <c r="B84" s="17" t="s">
        <v>133</v>
      </c>
      <c r="C84" s="30">
        <f>C4+23</f>
        <v>43288</v>
      </c>
      <c r="D84" s="17" t="s">
        <v>135</v>
      </c>
    </row>
    <row r="85" spans="1:5" ht="61.5" customHeight="1">
      <c r="A85" s="149">
        <v>39</v>
      </c>
      <c r="B85" s="74" t="s">
        <v>386</v>
      </c>
      <c r="C85" s="153" t="s">
        <v>383</v>
      </c>
      <c r="D85" s="153" t="s">
        <v>384</v>
      </c>
    </row>
    <row r="86" spans="1:5" ht="93.6">
      <c r="A86" s="29"/>
      <c r="B86" s="17" t="s">
        <v>387</v>
      </c>
      <c r="C86" s="30">
        <f>C5-24</f>
        <v>43307</v>
      </c>
      <c r="D86" s="15" t="s">
        <v>385</v>
      </c>
    </row>
    <row r="87" spans="1:5" ht="62.25" customHeight="1">
      <c r="A87" s="149">
        <v>40</v>
      </c>
      <c r="B87" s="151" t="s">
        <v>572</v>
      </c>
      <c r="C87" s="151" t="s">
        <v>383</v>
      </c>
      <c r="D87" s="151" t="s">
        <v>389</v>
      </c>
    </row>
    <row r="88" spans="1:5" ht="139.5" customHeight="1">
      <c r="A88" s="29"/>
      <c r="B88" s="17" t="s">
        <v>571</v>
      </c>
      <c r="C88" s="30">
        <f>C5-24</f>
        <v>43307</v>
      </c>
      <c r="D88" s="17" t="s">
        <v>390</v>
      </c>
    </row>
    <row r="89" spans="1:5" ht="109.2">
      <c r="A89" s="152">
        <v>41</v>
      </c>
      <c r="B89" s="23" t="s">
        <v>395</v>
      </c>
      <c r="C89" s="12" t="s">
        <v>552</v>
      </c>
      <c r="D89" s="23" t="s">
        <v>396</v>
      </c>
    </row>
    <row r="90" spans="1:5" ht="62.4">
      <c r="A90" s="149">
        <v>42</v>
      </c>
      <c r="B90" s="151" t="s">
        <v>397</v>
      </c>
      <c r="C90" s="151" t="s">
        <v>383</v>
      </c>
      <c r="D90" s="150" t="s">
        <v>398</v>
      </c>
    </row>
    <row r="91" spans="1:5" ht="46.8">
      <c r="A91" s="29"/>
      <c r="B91" s="17" t="s">
        <v>148</v>
      </c>
      <c r="C91" s="30">
        <f>C5-24</f>
        <v>43307</v>
      </c>
      <c r="D91" s="15" t="s">
        <v>399</v>
      </c>
    </row>
    <row r="92" spans="1:5" ht="62.4">
      <c r="A92" s="149">
        <v>43</v>
      </c>
      <c r="B92" s="151" t="s">
        <v>401</v>
      </c>
      <c r="C92" s="151" t="s">
        <v>400</v>
      </c>
      <c r="D92" s="150" t="s">
        <v>403</v>
      </c>
    </row>
    <row r="93" spans="1:5" ht="109.2">
      <c r="A93" s="29"/>
      <c r="B93" s="17" t="s">
        <v>402</v>
      </c>
      <c r="C93" s="30">
        <f>C5-24</f>
        <v>43307</v>
      </c>
      <c r="D93" s="15" t="s">
        <v>404</v>
      </c>
    </row>
    <row r="94" spans="1:5" ht="63" customHeight="1">
      <c r="A94" s="149">
        <v>44</v>
      </c>
      <c r="B94" s="153" t="s">
        <v>407</v>
      </c>
      <c r="C94" s="153" t="s">
        <v>383</v>
      </c>
      <c r="D94" s="153" t="s">
        <v>405</v>
      </c>
    </row>
    <row r="95" spans="1:5" ht="93" customHeight="1">
      <c r="A95" s="29"/>
      <c r="B95" s="37" t="s">
        <v>408</v>
      </c>
      <c r="C95" s="30">
        <f>C5-24</f>
        <v>43307</v>
      </c>
      <c r="D95" s="37" t="s">
        <v>406</v>
      </c>
    </row>
    <row r="96" spans="1:5" ht="125.25" customHeight="1">
      <c r="A96" s="152">
        <v>45</v>
      </c>
      <c r="B96" s="23" t="s">
        <v>409</v>
      </c>
      <c r="C96" s="23" t="s">
        <v>619</v>
      </c>
      <c r="D96" s="23" t="s">
        <v>396</v>
      </c>
    </row>
    <row r="97" spans="1:4" ht="93.6">
      <c r="A97" s="152">
        <v>46</v>
      </c>
      <c r="B97" s="23" t="s">
        <v>158</v>
      </c>
      <c r="C97" s="23" t="s">
        <v>159</v>
      </c>
      <c r="D97" s="23" t="s">
        <v>396</v>
      </c>
    </row>
    <row r="98" spans="1:4" ht="78">
      <c r="A98" s="152">
        <v>47</v>
      </c>
      <c r="B98" s="23" t="s">
        <v>160</v>
      </c>
      <c r="C98" s="23" t="s">
        <v>161</v>
      </c>
      <c r="D98" s="23" t="s">
        <v>396</v>
      </c>
    </row>
    <row r="99" spans="1:4" ht="78" customHeight="1">
      <c r="A99" s="152">
        <v>48</v>
      </c>
      <c r="B99" s="23" t="s">
        <v>163</v>
      </c>
      <c r="C99" s="23" t="s">
        <v>164</v>
      </c>
      <c r="D99" s="23" t="s">
        <v>165</v>
      </c>
    </row>
    <row r="100" spans="1:4" ht="93.6">
      <c r="A100" s="152">
        <v>49</v>
      </c>
      <c r="B100" s="23" t="s">
        <v>583</v>
      </c>
      <c r="C100" s="23" t="s">
        <v>554</v>
      </c>
      <c r="D100" s="23" t="s">
        <v>168</v>
      </c>
    </row>
    <row r="101" spans="1:4" ht="156">
      <c r="A101" s="152">
        <v>50</v>
      </c>
      <c r="B101" s="23" t="s">
        <v>410</v>
      </c>
      <c r="C101" s="23" t="s">
        <v>170</v>
      </c>
      <c r="D101" s="23" t="s">
        <v>171</v>
      </c>
    </row>
    <row r="102" spans="1:4" ht="93.6">
      <c r="A102" s="152">
        <v>51</v>
      </c>
      <c r="B102" s="23" t="s">
        <v>411</v>
      </c>
      <c r="C102" s="23" t="s">
        <v>173</v>
      </c>
      <c r="D102" s="23" t="s">
        <v>40</v>
      </c>
    </row>
    <row r="103" spans="1:4" ht="93" customHeight="1">
      <c r="A103" s="152">
        <v>52</v>
      </c>
      <c r="B103" s="23" t="s">
        <v>412</v>
      </c>
      <c r="C103" s="23" t="s">
        <v>555</v>
      </c>
      <c r="D103" s="23" t="s">
        <v>413</v>
      </c>
    </row>
    <row r="104" spans="1:4" ht="78">
      <c r="A104" s="152">
        <v>53</v>
      </c>
      <c r="B104" s="23" t="s">
        <v>177</v>
      </c>
      <c r="C104" s="23" t="s">
        <v>178</v>
      </c>
      <c r="D104" s="23" t="s">
        <v>179</v>
      </c>
    </row>
    <row r="105" spans="1:4">
      <c r="A105" s="149">
        <v>54</v>
      </c>
      <c r="B105" s="137" t="s">
        <v>414</v>
      </c>
      <c r="C105" s="137" t="s">
        <v>180</v>
      </c>
      <c r="D105" s="137" t="s">
        <v>181</v>
      </c>
    </row>
    <row r="106" spans="1:4" ht="194.25" customHeight="1">
      <c r="A106" s="29"/>
      <c r="B106" s="138" t="s">
        <v>585</v>
      </c>
      <c r="C106" s="139">
        <f>C4+23</f>
        <v>43288</v>
      </c>
      <c r="D106" s="138" t="s">
        <v>182</v>
      </c>
    </row>
    <row r="107" spans="1:4" ht="110.25" customHeight="1">
      <c r="A107" s="152">
        <v>55</v>
      </c>
      <c r="B107" s="23" t="s">
        <v>584</v>
      </c>
      <c r="C107" s="23" t="s">
        <v>183</v>
      </c>
      <c r="D107" s="23" t="s">
        <v>418</v>
      </c>
    </row>
    <row r="108" spans="1:4" ht="15" customHeight="1">
      <c r="A108" s="149">
        <v>56</v>
      </c>
      <c r="B108" s="153" t="s">
        <v>185</v>
      </c>
      <c r="C108" s="153" t="s">
        <v>188</v>
      </c>
      <c r="D108" s="153" t="s">
        <v>95</v>
      </c>
    </row>
    <row r="109" spans="1:4" ht="77.25" customHeight="1">
      <c r="A109" s="29"/>
      <c r="B109" s="37" t="s">
        <v>186</v>
      </c>
      <c r="C109" s="30">
        <f>C5-24</f>
        <v>43307</v>
      </c>
      <c r="D109" s="37" t="s">
        <v>187</v>
      </c>
    </row>
    <row r="110" spans="1:4">
      <c r="A110" s="149">
        <v>57</v>
      </c>
      <c r="B110" s="137" t="s">
        <v>189</v>
      </c>
      <c r="C110" s="137" t="s">
        <v>188</v>
      </c>
      <c r="D110" s="137" t="s">
        <v>130</v>
      </c>
    </row>
    <row r="111" spans="1:4" ht="181.5" customHeight="1">
      <c r="A111" s="29"/>
      <c r="B111" s="138" t="s">
        <v>419</v>
      </c>
      <c r="C111" s="139">
        <f>C5+10</f>
        <v>43341</v>
      </c>
      <c r="D111" s="138" t="s">
        <v>577</v>
      </c>
    </row>
    <row r="112" spans="1:4">
      <c r="A112" s="149">
        <v>58</v>
      </c>
      <c r="B112" s="151" t="s">
        <v>191</v>
      </c>
      <c r="C112" s="53" t="s">
        <v>190</v>
      </c>
      <c r="D112" s="151" t="s">
        <v>130</v>
      </c>
    </row>
    <row r="113" spans="1:4" ht="93.6">
      <c r="A113" s="29"/>
      <c r="B113" s="17" t="s">
        <v>422</v>
      </c>
      <c r="C113" s="16">
        <f>DATE(YEAR(C5)+3,MONTH(C5),DAY(C5))</f>
        <v>44427</v>
      </c>
      <c r="D113" s="17" t="s">
        <v>424</v>
      </c>
    </row>
    <row r="114" spans="1:4" ht="62.4">
      <c r="A114" s="152">
        <v>59</v>
      </c>
      <c r="B114" s="24" t="s">
        <v>192</v>
      </c>
      <c r="C114" s="24" t="s">
        <v>193</v>
      </c>
      <c r="D114" s="24" t="s">
        <v>194</v>
      </c>
    </row>
    <row r="115" spans="1:4">
      <c r="A115" s="193" t="s">
        <v>195</v>
      </c>
      <c r="B115" s="194"/>
      <c r="C115" s="194"/>
      <c r="D115" s="195"/>
    </row>
    <row r="116" spans="1:4">
      <c r="A116" s="149">
        <v>60</v>
      </c>
      <c r="B116" s="151" t="s">
        <v>196</v>
      </c>
      <c r="C116" s="151" t="s">
        <v>9</v>
      </c>
      <c r="D116" s="151" t="s">
        <v>198</v>
      </c>
    </row>
    <row r="117" spans="1:4" ht="62.4">
      <c r="A117" s="29"/>
      <c r="B117" s="15" t="s">
        <v>197</v>
      </c>
      <c r="C117" s="30">
        <f>C4+7</f>
        <v>43272</v>
      </c>
      <c r="D117" s="36" t="s">
        <v>199</v>
      </c>
    </row>
    <row r="118" spans="1:4">
      <c r="A118" s="149">
        <v>61</v>
      </c>
      <c r="B118" s="151" t="s">
        <v>200</v>
      </c>
      <c r="C118" s="78" t="s">
        <v>9</v>
      </c>
      <c r="D118" s="153" t="s">
        <v>102</v>
      </c>
    </row>
    <row r="119" spans="1:4" ht="46.8">
      <c r="A119" s="29"/>
      <c r="B119" s="17" t="s">
        <v>203</v>
      </c>
      <c r="C119" s="79">
        <f>C5-16</f>
        <v>43315</v>
      </c>
      <c r="D119" s="17" t="s">
        <v>425</v>
      </c>
    </row>
    <row r="120" spans="1:4">
      <c r="A120" s="149">
        <v>62</v>
      </c>
      <c r="B120" s="150" t="s">
        <v>97</v>
      </c>
      <c r="C120" s="150" t="s">
        <v>9</v>
      </c>
      <c r="D120" s="150" t="s">
        <v>209</v>
      </c>
    </row>
    <row r="121" spans="1:4" ht="78">
      <c r="A121" s="29"/>
      <c r="B121" s="15" t="s">
        <v>426</v>
      </c>
      <c r="C121" s="30">
        <f>C5+10</f>
        <v>43341</v>
      </c>
      <c r="D121" s="37" t="s">
        <v>210</v>
      </c>
    </row>
    <row r="122" spans="1:4" ht="124.8">
      <c r="A122" s="152">
        <v>63</v>
      </c>
      <c r="B122" s="24" t="s">
        <v>214</v>
      </c>
      <c r="C122" s="24" t="s">
        <v>213</v>
      </c>
      <c r="D122" s="24" t="s">
        <v>179</v>
      </c>
    </row>
    <row r="123" spans="1:4" ht="62.4">
      <c r="A123" s="152">
        <v>64</v>
      </c>
      <c r="B123" s="23" t="s">
        <v>427</v>
      </c>
      <c r="C123" s="23" t="s">
        <v>556</v>
      </c>
      <c r="D123" s="24" t="s">
        <v>179</v>
      </c>
    </row>
    <row r="124" spans="1:4" ht="140.4">
      <c r="A124" s="152">
        <v>65</v>
      </c>
      <c r="B124" s="23" t="s">
        <v>429</v>
      </c>
      <c r="C124" s="23" t="s">
        <v>430</v>
      </c>
      <c r="D124" s="23" t="s">
        <v>47</v>
      </c>
    </row>
    <row r="125" spans="1:4" ht="46.8">
      <c r="A125" s="149">
        <v>66</v>
      </c>
      <c r="B125" s="151" t="s">
        <v>431</v>
      </c>
      <c r="C125" s="151"/>
      <c r="D125" s="151"/>
    </row>
    <row r="126" spans="1:4" ht="83.25" customHeight="1">
      <c r="A126" s="154"/>
      <c r="B126" s="36" t="s">
        <v>222</v>
      </c>
      <c r="C126" s="36" t="s">
        <v>227</v>
      </c>
      <c r="D126" s="36" t="s">
        <v>418</v>
      </c>
    </row>
    <row r="127" spans="1:4" ht="93.6">
      <c r="A127" s="29"/>
      <c r="B127" s="17" t="s">
        <v>223</v>
      </c>
      <c r="C127" s="17" t="s">
        <v>224</v>
      </c>
      <c r="D127" s="17" t="s">
        <v>432</v>
      </c>
    </row>
    <row r="128" spans="1:4" ht="62.4">
      <c r="A128" s="152">
        <v>67</v>
      </c>
      <c r="B128" s="24" t="s">
        <v>228</v>
      </c>
      <c r="C128" s="24" t="s">
        <v>593</v>
      </c>
      <c r="D128" s="24" t="s">
        <v>433</v>
      </c>
    </row>
    <row r="129" spans="1:10" ht="62.4">
      <c r="A129" s="152">
        <v>68</v>
      </c>
      <c r="B129" s="23" t="s">
        <v>230</v>
      </c>
      <c r="C129" s="23" t="s">
        <v>620</v>
      </c>
      <c r="D129" s="23" t="s">
        <v>232</v>
      </c>
    </row>
    <row r="130" spans="1:10" ht="62.4">
      <c r="A130" s="152">
        <v>69</v>
      </c>
      <c r="B130" s="23" t="s">
        <v>233</v>
      </c>
      <c r="C130" s="23" t="s">
        <v>234</v>
      </c>
      <c r="D130" s="23" t="s">
        <v>239</v>
      </c>
    </row>
    <row r="131" spans="1:10" ht="188.25" customHeight="1">
      <c r="A131" s="152">
        <v>70</v>
      </c>
      <c r="B131" s="23" t="s">
        <v>235</v>
      </c>
      <c r="C131" s="23" t="s">
        <v>236</v>
      </c>
      <c r="D131" s="23" t="s">
        <v>418</v>
      </c>
    </row>
    <row r="132" spans="1:10" ht="78">
      <c r="A132" s="152">
        <v>71</v>
      </c>
      <c r="B132" s="23" t="s">
        <v>237</v>
      </c>
      <c r="C132" s="23" t="s">
        <v>236</v>
      </c>
      <c r="D132" s="23" t="s">
        <v>418</v>
      </c>
    </row>
    <row r="133" spans="1:10" ht="109.2">
      <c r="A133" s="152">
        <v>72</v>
      </c>
      <c r="B133" s="23" t="s">
        <v>435</v>
      </c>
      <c r="C133" s="151" t="s">
        <v>436</v>
      </c>
      <c r="D133" s="151" t="s">
        <v>439</v>
      </c>
    </row>
    <row r="134" spans="1:10" ht="16.5" customHeight="1">
      <c r="A134" s="149">
        <v>73</v>
      </c>
      <c r="B134" s="151" t="s">
        <v>243</v>
      </c>
      <c r="C134" s="151" t="s">
        <v>558</v>
      </c>
      <c r="D134" s="151" t="s">
        <v>440</v>
      </c>
    </row>
    <row r="135" spans="1:10">
      <c r="A135" s="154"/>
      <c r="B135" s="10" t="s">
        <v>244</v>
      </c>
      <c r="C135" s="42" t="str">
        <f>"а с "&amp;LOWER(SUBSTITUTE(SUBSTITUTE(SUBSTITUTE(TEXT(C5-3,"Д ММММ ГГГГ"),"ь","я",1),"т ","та ",1),"й","я",1))&amp;" г."</f>
        <v>а с 16 августа 2018 г.</v>
      </c>
      <c r="D135" s="10" t="s">
        <v>242</v>
      </c>
    </row>
    <row r="136" spans="1:10" ht="218.4">
      <c r="A136" s="29"/>
      <c r="B136" s="17" t="s">
        <v>437</v>
      </c>
      <c r="C136" s="17" t="s">
        <v>241</v>
      </c>
      <c r="D136" s="17" t="s">
        <v>438</v>
      </c>
    </row>
    <row r="137" spans="1:10" ht="62.4">
      <c r="A137" s="152">
        <v>74</v>
      </c>
      <c r="B137" s="24" t="s">
        <v>254</v>
      </c>
      <c r="C137" s="24" t="s">
        <v>245</v>
      </c>
      <c r="D137" s="24" t="s">
        <v>40</v>
      </c>
    </row>
    <row r="138" spans="1:10" ht="62.4">
      <c r="A138" s="152">
        <v>75</v>
      </c>
      <c r="B138" s="24" t="s">
        <v>246</v>
      </c>
      <c r="C138" s="24" t="s">
        <v>559</v>
      </c>
      <c r="D138" s="24" t="s">
        <v>232</v>
      </c>
      <c r="G138" s="52"/>
      <c r="H138" s="52"/>
      <c r="I138" s="52"/>
      <c r="J138" s="52"/>
    </row>
    <row r="139" spans="1:10" ht="31.2">
      <c r="A139" s="149">
        <v>76</v>
      </c>
      <c r="B139" s="153" t="s">
        <v>252</v>
      </c>
      <c r="C139" s="150" t="str">
        <f>"После "&amp;LOWER(SUBSTITUTE(SUBSTITUTE(SUBSTITUTE(TEXT(C5,"Д ММММ ГГГГ"),"ь","я",1),"т ","та ",1),"й","я",1))&amp;" г."</f>
        <v>После 19 августа 2018 г.</v>
      </c>
      <c r="D139" s="151" t="s">
        <v>441</v>
      </c>
      <c r="G139" s="52"/>
      <c r="H139" s="52"/>
      <c r="I139" s="52"/>
      <c r="J139" s="52"/>
    </row>
    <row r="140" spans="1:10" ht="111" customHeight="1">
      <c r="A140" s="29"/>
      <c r="B140" s="37" t="s">
        <v>251</v>
      </c>
      <c r="C140" s="37" t="s">
        <v>249</v>
      </c>
      <c r="D140" s="17"/>
      <c r="G140" s="52"/>
      <c r="H140" s="52"/>
      <c r="I140" s="52"/>
      <c r="J140" s="52"/>
    </row>
    <row r="141" spans="1:10" ht="141.75" customHeight="1">
      <c r="A141" s="152">
        <v>77</v>
      </c>
      <c r="B141" s="24" t="s">
        <v>248</v>
      </c>
      <c r="C141" s="23" t="str">
        <f>"С "&amp;LOWER(SUBSTITUTE(SUBSTITUTE(SUBSTITUTE(TEXT(C5+60,"Д ММММ ГГГГ"),"ь","я",1),"т ","та ",1),"й","я",1))&amp;" г."</f>
        <v>С 18 октября 2018 г.</v>
      </c>
      <c r="D141" s="24" t="s">
        <v>253</v>
      </c>
    </row>
    <row r="142" spans="1:10" ht="48" customHeight="1">
      <c r="A142" s="152">
        <v>78</v>
      </c>
      <c r="B142" s="23" t="s">
        <v>255</v>
      </c>
      <c r="C142" s="23" t="s">
        <v>256</v>
      </c>
      <c r="D142" s="23" t="s">
        <v>418</v>
      </c>
    </row>
    <row r="143" spans="1:10">
      <c r="A143" s="193" t="s">
        <v>258</v>
      </c>
      <c r="B143" s="194"/>
      <c r="C143" s="194"/>
      <c r="D143" s="195"/>
    </row>
    <row r="144" spans="1:10">
      <c r="A144" s="149">
        <v>79</v>
      </c>
      <c r="B144" s="153" t="s">
        <v>259</v>
      </c>
      <c r="C144" s="153" t="s">
        <v>39</v>
      </c>
      <c r="D144" s="153" t="s">
        <v>260</v>
      </c>
    </row>
    <row r="145" spans="1:6" ht="47.25" customHeight="1">
      <c r="A145" s="29"/>
      <c r="B145" s="37" t="s">
        <v>442</v>
      </c>
      <c r="C145" s="30">
        <f>C5-16</f>
        <v>43315</v>
      </c>
      <c r="D145" s="37" t="s">
        <v>103</v>
      </c>
    </row>
    <row r="146" spans="1:6">
      <c r="A146" s="149">
        <v>80</v>
      </c>
      <c r="B146" s="153" t="s">
        <v>264</v>
      </c>
      <c r="C146" s="153" t="s">
        <v>9</v>
      </c>
      <c r="D146" s="153" t="s">
        <v>260</v>
      </c>
    </row>
    <row r="147" spans="1:6" ht="46.8">
      <c r="A147" s="29"/>
      <c r="B147" s="37" t="s">
        <v>443</v>
      </c>
      <c r="C147" s="30">
        <f>C5-16</f>
        <v>43315</v>
      </c>
      <c r="D147" s="37" t="s">
        <v>103</v>
      </c>
    </row>
    <row r="148" spans="1:6" ht="17.25" customHeight="1">
      <c r="A148" s="149">
        <v>81</v>
      </c>
      <c r="B148" s="153" t="s">
        <v>267</v>
      </c>
      <c r="C148" s="153" t="s">
        <v>39</v>
      </c>
      <c r="D148" s="153" t="s">
        <v>268</v>
      </c>
    </row>
    <row r="149" spans="1:6" ht="93.6">
      <c r="A149" s="29"/>
      <c r="B149" s="37"/>
      <c r="C149" s="30">
        <f>C5-10</f>
        <v>43321</v>
      </c>
      <c r="D149" s="37" t="s">
        <v>444</v>
      </c>
    </row>
    <row r="150" spans="1:6" ht="78">
      <c r="A150" s="152">
        <v>82</v>
      </c>
      <c r="B150" s="24" t="s">
        <v>270</v>
      </c>
      <c r="C150" s="24" t="s">
        <v>269</v>
      </c>
      <c r="D150" s="24" t="s">
        <v>40</v>
      </c>
    </row>
    <row r="151" spans="1:6">
      <c r="A151" s="149">
        <v>83</v>
      </c>
      <c r="B151" s="153" t="s">
        <v>271</v>
      </c>
      <c r="C151" s="153" t="s">
        <v>39</v>
      </c>
      <c r="D151" s="153" t="s">
        <v>102</v>
      </c>
    </row>
    <row r="152" spans="1:6" ht="46.8">
      <c r="A152" s="29"/>
      <c r="B152" s="37" t="s">
        <v>272</v>
      </c>
      <c r="C152" s="30">
        <f>C5-5</f>
        <v>43326</v>
      </c>
      <c r="D152" s="37" t="s">
        <v>103</v>
      </c>
    </row>
    <row r="153" spans="1:6">
      <c r="A153" s="149">
        <v>84</v>
      </c>
      <c r="B153" s="155" t="s">
        <v>274</v>
      </c>
      <c r="C153" s="153" t="s">
        <v>39</v>
      </c>
      <c r="D153" s="153" t="s">
        <v>209</v>
      </c>
    </row>
    <row r="154" spans="1:6" ht="31.2">
      <c r="A154" s="29"/>
      <c r="B154" s="156" t="s">
        <v>275</v>
      </c>
      <c r="C154" s="30">
        <f>C5-14</f>
        <v>43317</v>
      </c>
      <c r="D154" s="37" t="s">
        <v>273</v>
      </c>
    </row>
    <row r="155" spans="1:6">
      <c r="A155" s="149">
        <v>85</v>
      </c>
      <c r="B155" s="155" t="s">
        <v>276</v>
      </c>
      <c r="C155" s="153" t="s">
        <v>9</v>
      </c>
      <c r="D155" s="153" t="s">
        <v>102</v>
      </c>
    </row>
    <row r="156" spans="1:6" ht="46.8">
      <c r="A156" s="29"/>
      <c r="B156" s="156" t="s">
        <v>446</v>
      </c>
      <c r="C156" s="30">
        <f>C5-18</f>
        <v>43313</v>
      </c>
      <c r="D156" s="37" t="s">
        <v>103</v>
      </c>
    </row>
    <row r="157" spans="1:6">
      <c r="A157" s="154">
        <v>86</v>
      </c>
      <c r="B157" s="157" t="s">
        <v>447</v>
      </c>
      <c r="C157" s="39" t="s">
        <v>9</v>
      </c>
      <c r="D157" s="39" t="s">
        <v>209</v>
      </c>
      <c r="E157" s="52"/>
    </row>
    <row r="158" spans="1:6" ht="31.2">
      <c r="A158" s="29"/>
      <c r="B158" s="156" t="s">
        <v>448</v>
      </c>
      <c r="C158" s="30">
        <f>C5-4</f>
        <v>43327</v>
      </c>
      <c r="D158" s="37" t="s">
        <v>273</v>
      </c>
      <c r="E158" s="52"/>
    </row>
    <row r="159" spans="1:6" ht="20.25" customHeight="1">
      <c r="A159" s="149">
        <v>87</v>
      </c>
      <c r="B159" s="153" t="s">
        <v>281</v>
      </c>
      <c r="C159" s="153"/>
      <c r="D159" s="153"/>
    </row>
    <row r="160" spans="1:6">
      <c r="A160" s="154"/>
      <c r="B160" s="39" t="s">
        <v>449</v>
      </c>
      <c r="C160" s="42" t="str">
        <f>"с "&amp;LOWER(SUBSTITUTE(SUBSTITUTE(SUBSTITUTE(TEXT(C5-9,"Д ММММ ГГГГ"),"ь","я",1),"т ","та ",1),"й","я",1))&amp;" г."</f>
        <v>с 10 августа 2018 г.</v>
      </c>
      <c r="D160" s="39" t="s">
        <v>102</v>
      </c>
      <c r="E160" s="52"/>
      <c r="F160" s="52"/>
    </row>
    <row r="161" spans="1:6" ht="51" customHeight="1">
      <c r="A161" s="154"/>
      <c r="B161" s="39" t="s">
        <v>450</v>
      </c>
      <c r="C161" s="61" t="str">
        <f>"по "&amp;LOWER(SUBSTITUTE(SUBSTITUTE(SUBSTITUTE(TEXT(C5-4,"Д ММММ ГГГГ"),"ь","я",1),"т ","та ",1),"й","я",1))&amp;" г."</f>
        <v>по 15 августа 2018 г.</v>
      </c>
      <c r="D161" s="39" t="s">
        <v>103</v>
      </c>
      <c r="E161" s="52"/>
      <c r="F161" s="52"/>
    </row>
    <row r="162" spans="1:6">
      <c r="A162" s="154"/>
      <c r="B162" s="39" t="s">
        <v>284</v>
      </c>
      <c r="C162" s="42" t="str">
        <f>"с "&amp;LOWER(SUBSTITUTE(SUBSTITUTE(SUBSTITUTE(TEXT(C5-3,"Д ММММ ГГГГ"),"ь","я",1),"т ","та ",1),"й","я",1))&amp;" г."</f>
        <v>с 16 августа 2018 г.</v>
      </c>
      <c r="D162" s="39" t="s">
        <v>209</v>
      </c>
      <c r="E162" s="52"/>
      <c r="F162" s="52"/>
    </row>
    <row r="163" spans="1:6" ht="31.2">
      <c r="A163" s="29"/>
      <c r="B163" s="37" t="s">
        <v>285</v>
      </c>
      <c r="C163" s="19" t="str">
        <f>"по "&amp;LOWER(SUBSTITUTE(SUBSTITUTE(SUBSTITUTE(TEXT(C5-1,"Д ММММ ГГГГ"),"ь","я",1),"т ","та ",1),"й","я",1))&amp;" г."</f>
        <v>по 18 августа 2018 г.</v>
      </c>
      <c r="D163" s="37" t="s">
        <v>273</v>
      </c>
      <c r="E163" s="52"/>
      <c r="F163" s="52"/>
    </row>
    <row r="164" spans="1:6" ht="15" customHeight="1">
      <c r="A164" s="149">
        <v>88</v>
      </c>
      <c r="B164" s="155" t="s">
        <v>286</v>
      </c>
      <c r="C164" s="46">
        <f>C5-4</f>
        <v>43327</v>
      </c>
      <c r="D164" s="39" t="s">
        <v>102</v>
      </c>
      <c r="E164" s="52"/>
      <c r="F164" s="52"/>
    </row>
    <row r="165" spans="1:6" ht="46.8">
      <c r="A165" s="29"/>
      <c r="B165" s="37" t="s">
        <v>287</v>
      </c>
      <c r="C165" s="37" t="s">
        <v>288</v>
      </c>
      <c r="D165" s="39" t="s">
        <v>103</v>
      </c>
    </row>
    <row r="166" spans="1:6" ht="15.75" customHeight="1">
      <c r="A166" s="149">
        <v>89</v>
      </c>
      <c r="B166" s="153" t="s">
        <v>289</v>
      </c>
      <c r="C166" s="153" t="s">
        <v>39</v>
      </c>
      <c r="D166" s="153" t="s">
        <v>209</v>
      </c>
    </row>
    <row r="167" spans="1:6" ht="31.2">
      <c r="A167" s="29"/>
      <c r="B167" s="37" t="s">
        <v>290</v>
      </c>
      <c r="C167" s="30">
        <f>C5-9</f>
        <v>43322</v>
      </c>
      <c r="D167" s="37" t="s">
        <v>210</v>
      </c>
    </row>
    <row r="168" spans="1:6">
      <c r="A168" s="149">
        <v>90</v>
      </c>
      <c r="B168" s="153" t="s">
        <v>292</v>
      </c>
      <c r="C168" s="151" t="str">
        <f>"с "&amp;LOWER(SUBSTITUTE(SUBSTITUTE(SUBSTITUTE(TEXT(C5-8,"Д ММММ ГГГГ"),"ь","я",1),"т ","та ",1),"й","я",1))&amp;" г."</f>
        <v>с 11 августа 2018 г.</v>
      </c>
      <c r="D168" s="153" t="s">
        <v>209</v>
      </c>
    </row>
    <row r="169" spans="1:6">
      <c r="A169" s="154"/>
      <c r="B169" s="10" t="s">
        <v>293</v>
      </c>
      <c r="C169" s="10" t="s">
        <v>291</v>
      </c>
      <c r="D169" s="10" t="s">
        <v>295</v>
      </c>
    </row>
    <row r="170" spans="1:6" ht="31.2">
      <c r="A170" s="29"/>
      <c r="B170" s="15" t="s">
        <v>294</v>
      </c>
      <c r="C170" s="30">
        <f>C5</f>
        <v>43331</v>
      </c>
      <c r="D170" s="17" t="s">
        <v>296</v>
      </c>
    </row>
    <row r="171" spans="1:6">
      <c r="A171" s="149">
        <v>91</v>
      </c>
      <c r="B171" s="150" t="s">
        <v>297</v>
      </c>
      <c r="C171" s="150" t="s">
        <v>298</v>
      </c>
      <c r="D171" s="150" t="s">
        <v>209</v>
      </c>
    </row>
    <row r="172" spans="1:6" ht="31.2">
      <c r="A172" s="29"/>
      <c r="B172" s="15"/>
      <c r="C172" s="30">
        <f>C5</f>
        <v>43331</v>
      </c>
      <c r="D172" s="15" t="s">
        <v>210</v>
      </c>
    </row>
    <row r="173" spans="1:6">
      <c r="A173" s="149">
        <v>92</v>
      </c>
      <c r="B173" s="150" t="s">
        <v>299</v>
      </c>
      <c r="C173" s="46">
        <f>C5</f>
        <v>43331</v>
      </c>
      <c r="D173" s="150" t="s">
        <v>209</v>
      </c>
    </row>
    <row r="174" spans="1:6" ht="46.8">
      <c r="A174" s="29"/>
      <c r="B174" s="17" t="s">
        <v>300</v>
      </c>
      <c r="C174" s="15" t="s">
        <v>301</v>
      </c>
      <c r="D174" s="17" t="s">
        <v>210</v>
      </c>
    </row>
    <row r="175" spans="1:6" ht="46.8">
      <c r="A175" s="152">
        <v>93</v>
      </c>
      <c r="B175" s="23" t="s">
        <v>302</v>
      </c>
      <c r="C175" s="23" t="s">
        <v>303</v>
      </c>
      <c r="D175" s="23" t="s">
        <v>206</v>
      </c>
    </row>
    <row r="176" spans="1:6" ht="46.8">
      <c r="A176" s="152">
        <v>94</v>
      </c>
      <c r="B176" s="23" t="s">
        <v>304</v>
      </c>
      <c r="C176" s="23" t="s">
        <v>305</v>
      </c>
      <c r="D176" s="23" t="s">
        <v>206</v>
      </c>
    </row>
    <row r="177" spans="1:4">
      <c r="A177" s="149">
        <v>95</v>
      </c>
      <c r="B177" s="151" t="s">
        <v>451</v>
      </c>
      <c r="C177" s="151" t="s">
        <v>9</v>
      </c>
      <c r="D177" s="151" t="s">
        <v>102</v>
      </c>
    </row>
    <row r="178" spans="1:4" ht="46.8">
      <c r="A178" s="29"/>
      <c r="B178" s="17"/>
      <c r="C178" s="30">
        <f>C5+2</f>
        <v>43333</v>
      </c>
      <c r="D178" s="17" t="s">
        <v>103</v>
      </c>
    </row>
    <row r="179" spans="1:4" ht="62.4">
      <c r="A179" s="152">
        <v>96</v>
      </c>
      <c r="B179" s="23" t="s">
        <v>452</v>
      </c>
      <c r="C179" s="23" t="s">
        <v>328</v>
      </c>
      <c r="D179" s="23" t="s">
        <v>40</v>
      </c>
    </row>
    <row r="180" spans="1:4" ht="78">
      <c r="A180" s="152">
        <v>97</v>
      </c>
      <c r="B180" s="23" t="s">
        <v>454</v>
      </c>
      <c r="C180" s="23" t="s">
        <v>334</v>
      </c>
      <c r="D180" s="23" t="s">
        <v>40</v>
      </c>
    </row>
    <row r="181" spans="1:4" ht="140.4">
      <c r="A181" s="152">
        <v>98</v>
      </c>
      <c r="B181" s="23" t="s">
        <v>455</v>
      </c>
      <c r="C181" s="23" t="s">
        <v>456</v>
      </c>
      <c r="D181" s="23" t="s">
        <v>457</v>
      </c>
    </row>
    <row r="182" spans="1:4" ht="187.2">
      <c r="A182" s="152">
        <v>99</v>
      </c>
      <c r="B182" s="23" t="s">
        <v>458</v>
      </c>
      <c r="C182" s="23" t="s">
        <v>459</v>
      </c>
      <c r="D182" s="23" t="s">
        <v>40</v>
      </c>
    </row>
    <row r="183" spans="1:4" ht="45.75" customHeight="1">
      <c r="A183" s="152">
        <v>100</v>
      </c>
      <c r="B183" s="23" t="s">
        <v>453</v>
      </c>
      <c r="C183" s="23" t="s">
        <v>341</v>
      </c>
      <c r="D183" s="23" t="s">
        <v>40</v>
      </c>
    </row>
    <row r="184" spans="1:4" ht="16.5" customHeight="1">
      <c r="A184" s="149">
        <v>101</v>
      </c>
      <c r="B184" s="151" t="s">
        <v>342</v>
      </c>
      <c r="C184" s="151" t="s">
        <v>9</v>
      </c>
      <c r="D184" s="151" t="s">
        <v>102</v>
      </c>
    </row>
    <row r="185" spans="1:4" ht="47.25" customHeight="1">
      <c r="A185" s="29"/>
      <c r="B185" s="17" t="s">
        <v>460</v>
      </c>
      <c r="C185" s="30">
        <f>C5+19</f>
        <v>43350</v>
      </c>
      <c r="D185" s="17" t="s">
        <v>103</v>
      </c>
    </row>
    <row r="186" spans="1:4">
      <c r="A186" s="149">
        <v>102</v>
      </c>
      <c r="B186" s="151" t="s">
        <v>344</v>
      </c>
      <c r="C186" s="151" t="s">
        <v>39</v>
      </c>
      <c r="D186" s="151" t="s">
        <v>102</v>
      </c>
    </row>
    <row r="187" spans="1:4" ht="46.8">
      <c r="A187" s="29"/>
      <c r="B187" s="17" t="s">
        <v>345</v>
      </c>
      <c r="C187" s="30">
        <f>C5+59</f>
        <v>43390</v>
      </c>
      <c r="D187" s="17" t="s">
        <v>103</v>
      </c>
    </row>
    <row r="188" spans="1:4">
      <c r="B188" s="71"/>
      <c r="C188" s="71"/>
      <c r="D188" s="71"/>
    </row>
    <row r="189" spans="1:4">
      <c r="B189" s="71"/>
      <c r="C189" s="71"/>
      <c r="D189" s="71"/>
    </row>
    <row r="190" spans="1:4">
      <c r="B190" s="71"/>
      <c r="C190" s="71"/>
      <c r="D190" s="71"/>
    </row>
    <row r="191" spans="1:4">
      <c r="B191" s="71"/>
      <c r="C191" s="71"/>
      <c r="D191" s="71"/>
    </row>
    <row r="192" spans="1:4">
      <c r="B192" s="71"/>
      <c r="C192" s="71"/>
      <c r="D192" s="71"/>
    </row>
    <row r="193" spans="1:4">
      <c r="A193" s="5"/>
      <c r="B193" s="71"/>
      <c r="C193" s="71"/>
      <c r="D193" s="71"/>
    </row>
    <row r="194" spans="1:4">
      <c r="A194" s="5"/>
      <c r="B194" s="71"/>
      <c r="C194" s="71"/>
      <c r="D194" s="71"/>
    </row>
    <row r="195" spans="1:4">
      <c r="A195" s="5"/>
      <c r="B195" s="71"/>
      <c r="C195" s="71"/>
      <c r="D195" s="71"/>
    </row>
    <row r="196" spans="1:4">
      <c r="A196" s="5"/>
      <c r="B196" s="71"/>
      <c r="C196" s="71"/>
      <c r="D196" s="71"/>
    </row>
    <row r="197" spans="1:4">
      <c r="A197" s="5"/>
      <c r="B197" s="71"/>
      <c r="C197" s="71"/>
      <c r="D197" s="71"/>
    </row>
    <row r="198" spans="1:4">
      <c r="A198" s="5"/>
      <c r="B198" s="71"/>
      <c r="C198" s="71"/>
      <c r="D198" s="71"/>
    </row>
    <row r="199" spans="1:4">
      <c r="A199" s="5"/>
      <c r="B199" s="71"/>
      <c r="C199" s="71"/>
      <c r="D199" s="71"/>
    </row>
    <row r="200" spans="1:4">
      <c r="A200" s="5"/>
      <c r="B200" s="71"/>
      <c r="C200" s="71"/>
      <c r="D200" s="71"/>
    </row>
  </sheetData>
  <mergeCells count="31">
    <mergeCell ref="A35:A36"/>
    <mergeCell ref="B35:B36"/>
    <mergeCell ref="D35:D36"/>
    <mergeCell ref="A26:A27"/>
    <mergeCell ref="A28:A29"/>
    <mergeCell ref="A30:D30"/>
    <mergeCell ref="A31:A32"/>
    <mergeCell ref="A33:A34"/>
    <mergeCell ref="A20:D20"/>
    <mergeCell ref="A21:A22"/>
    <mergeCell ref="B21:B22"/>
    <mergeCell ref="D21:D22"/>
    <mergeCell ref="A23:A24"/>
    <mergeCell ref="B23:B24"/>
    <mergeCell ref="D23:D24"/>
    <mergeCell ref="A13:A14"/>
    <mergeCell ref="B13:B14"/>
    <mergeCell ref="D13:D14"/>
    <mergeCell ref="A16:A19"/>
    <mergeCell ref="B16:B19"/>
    <mergeCell ref="D16:D19"/>
    <mergeCell ref="A1:D2"/>
    <mergeCell ref="A8:D8"/>
    <mergeCell ref="A9:A12"/>
    <mergeCell ref="B9:B12"/>
    <mergeCell ref="D9:D12"/>
    <mergeCell ref="A37:A38"/>
    <mergeCell ref="A49:D49"/>
    <mergeCell ref="A59:D59"/>
    <mergeCell ref="A115:D115"/>
    <mergeCell ref="A143:D143"/>
  </mergeCells>
  <pageMargins left="0.24" right="0.18" top="0.36" bottom="0.27" header="0.3" footer="0.3"/>
  <pageSetup paperSize="9" orientation="portrait" r:id="rId1"/>
  <rowBreaks count="5" manualBreakCount="5">
    <brk id="61" max="16383" man="1"/>
    <brk id="73" max="16383" man="1"/>
    <brk id="84" max="16383" man="1"/>
    <brk id="107" max="16383" man="1"/>
    <brk id="15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Выборы депутатов по смешанной</vt:lpstr>
      <vt:lpstr>Выборы депутатов мажоритарная</vt:lpstr>
      <vt:lpstr>Выборы главы</vt:lpstr>
      <vt:lpstr>Допвыборы один округ</vt:lpstr>
      <vt:lpstr>Исчисление сроков</vt:lpstr>
      <vt:lpstr>Выборы сокращение сроков</vt:lpstr>
      <vt:lpstr>Допвыборы депутатов сокращение</vt:lpstr>
      <vt:lpstr>Сокращение четверть</vt:lpstr>
      <vt:lpstr>'Выборы главы'!Заголовки_для_печати</vt:lpstr>
      <vt:lpstr>'Выборы депутатов мажоритарная'!Заголовки_для_печати</vt:lpstr>
      <vt:lpstr>'Выборы депутатов по смешанной'!Заголовки_для_печати</vt:lpstr>
      <vt:lpstr>'Выборы сокращение сроков'!Заголовки_для_печати</vt:lpstr>
      <vt:lpstr>'Допвыборы один округ'!Заголовки_для_печати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Urist</dc:creator>
  <cp:lastModifiedBy>Admin</cp:lastModifiedBy>
  <cp:lastPrinted>2018-06-07T07:11:21Z</cp:lastPrinted>
  <dcterms:created xsi:type="dcterms:W3CDTF">2017-10-02T10:08:53Z</dcterms:created>
  <dcterms:modified xsi:type="dcterms:W3CDTF">2018-06-07T07:12:38Z</dcterms:modified>
</cp:coreProperties>
</file>